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drawings/_rels/drawing17.xml.rels" ContentType="application/vnd.openxmlformats-package.relationships+xml"/>
  <Override PartName="/xl/drawings/_rels/drawing16.xml.rels" ContentType="application/vnd.openxmlformats-package.relationships+xml"/>
  <Override PartName="/xl/drawings/_rels/drawing18.xml.rels" ContentType="application/vnd.openxmlformats-package.relationships+xml"/>
  <Override PartName="/xl/drawings/_rels/drawing8.xml.rels" ContentType="application/vnd.openxmlformats-package.relationships+xml"/>
  <Override PartName="/xl/drawings/_rels/drawing22.xml.rels" ContentType="application/vnd.openxmlformats-package.relationships+xml"/>
  <Override PartName="/xl/drawings/_rels/drawing1.xml.rels" ContentType="application/vnd.openxmlformats-package.relationships+xml"/>
  <Override PartName="/xl/drawings/_rels/drawing14.xml.rels" ContentType="application/vnd.openxmlformats-package.relationships+xml"/>
  <Override PartName="/xl/drawings/_rels/drawing6.xml.rels" ContentType="application/vnd.openxmlformats-package.relationships+xml"/>
  <Override PartName="/xl/drawings/_rels/drawing13.xml.rels" ContentType="application/vnd.openxmlformats-package.relationships+xml"/>
  <Override PartName="/xl/drawings/_rels/drawing21.xml.rels" ContentType="application/vnd.openxmlformats-package.relationships+xml"/>
  <Override PartName="/xl/drawings/_rels/drawing5.xml.rels" ContentType="application/vnd.openxmlformats-package.relationships+xml"/>
  <Override PartName="/xl/drawings/_rels/drawing10.xml.rels" ContentType="application/vnd.openxmlformats-package.relationships+xml"/>
  <Override PartName="/xl/drawings/_rels/drawing3.xml.rels" ContentType="application/vnd.openxmlformats-package.relationships+xml"/>
  <Override PartName="/xl/drawings/_rels/drawing24.xml.rels" ContentType="application/vnd.openxmlformats-package.relationships+xml"/>
  <Override PartName="/xl/drawings/_rels/drawing9.xml.rels" ContentType="application/vnd.openxmlformats-package.relationships+xml"/>
  <Override PartName="/xl/drawings/_rels/drawing12.xml.rels" ContentType="application/vnd.openxmlformats-package.relationships+xml"/>
  <Override PartName="/xl/drawings/_rels/drawing19.xml.rels" ContentType="application/vnd.openxmlformats-package.relationships+xml"/>
  <Override PartName="/xl/drawings/_rels/drawing11.xml.rels" ContentType="application/vnd.openxmlformats-package.relationships+xml"/>
  <Override PartName="/xl/drawings/_rels/drawing4.xml.rels" ContentType="application/vnd.openxmlformats-package.relationships+xml"/>
  <Override PartName="/xl/drawings/_rels/drawing20.xml.rels" ContentType="application/vnd.openxmlformats-package.relationships+xml"/>
  <Override PartName="/xl/drawings/_rels/drawing7.xml.rels" ContentType="application/vnd.openxmlformats-package.relationships+xml"/>
  <Override PartName="/xl/drawings/_rels/drawing2.xml.rels" ContentType="application/vnd.openxmlformats-package.relationships+xml"/>
  <Override PartName="/xl/drawings/_rels/drawing23.xml.rels" ContentType="application/vnd.openxmlformats-package.relationships+xml"/>
  <Override PartName="/xl/drawings/_rels/drawing15.xml.rels" ContentType="application/vnd.openxmlformats-package.relationship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2.xml" ContentType="application/vnd.openxmlformats-officedocument.drawing+xml"/>
  <Override PartName="/xl/drawings/drawing11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0.xml" ContentType="application/vnd.openxmlformats-officedocument.drawing+xml"/>
  <Override PartName="/xl/drawings/drawing6.xml" ContentType="application/vnd.openxmlformats-officedocument.drawing+xml"/>
  <Override PartName="/xl/drawings/drawing21.xml" ContentType="application/vnd.openxmlformats-officedocument.drawing+xml"/>
  <Override PartName="/xl/drawings/drawing7.xml" ContentType="application/vnd.openxmlformats-officedocument.drawing+xml"/>
  <Override PartName="/xl/drawings/drawing22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8.xml" ContentType="application/vnd.openxmlformats-officedocument.drawing+xml"/>
  <Override PartName="/xl/drawings/drawing23.xml" ContentType="application/vnd.openxmlformats-officedocument.drawing+xml"/>
  <Override PartName="/xl/drawings/drawing17.xml" ContentType="application/vnd.openxmlformats-officedocument.drawing+xml"/>
  <Override PartName="/xl/drawings/drawing9.xml" ContentType="application/vnd.openxmlformats-officedocument.drawing+xml"/>
  <Override PartName="/xl/drawings/drawing24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worksheets/_rels/sheet20.xml.rels" ContentType="application/vnd.openxmlformats-package.relationships+xml"/>
  <Override PartName="/xl/worksheets/_rels/sheet22.xml.rels" ContentType="application/vnd.openxmlformats-package.relationships+xml"/>
  <Override PartName="/xl/worksheets/_rels/sheet14.xml.rels" ContentType="application/vnd.openxmlformats-package.relationships+xml"/>
  <Override PartName="/xl/worksheets/_rels/sheet21.xml.rels" ContentType="application/vnd.openxmlformats-package.relationships+xml"/>
  <Override PartName="/xl/worksheets/_rels/sheet3.xml.rels" ContentType="application/vnd.openxmlformats-package.relationships+xml"/>
  <Override PartName="/xl/worksheets/_rels/sheet13.xml.rels" ContentType="application/vnd.openxmlformats-package.relationships+xml"/>
  <Override PartName="/xl/worksheets/_rels/sheet19.xml.rels" ContentType="application/vnd.openxmlformats-package.relationships+xml"/>
  <Override PartName="/xl/worksheets/_rels/sheet9.xml.rels" ContentType="application/vnd.openxmlformats-package.relationships+xml"/>
  <Override PartName="/xl/worksheets/_rels/sheet2.xml.rels" ContentType="application/vnd.openxmlformats-package.relationships+xml"/>
  <Override PartName="/xl/worksheets/_rels/sheet12.xml.rels" ContentType="application/vnd.openxmlformats-package.relationships+xml"/>
  <Override PartName="/xl/worksheets/_rels/sheet8.xml.rels" ContentType="application/vnd.openxmlformats-package.relationships+xml"/>
  <Override PartName="/xl/worksheets/_rels/sheet18.xml.rels" ContentType="application/vnd.openxmlformats-package.relationships+xml"/>
  <Override PartName="/xl/worksheets/_rels/sheet11.xml.rels" ContentType="application/vnd.openxmlformats-package.relationships+xml"/>
  <Override PartName="/xl/worksheets/_rels/sheet25.xml.rels" ContentType="application/vnd.openxmlformats-package.relationships+xml"/>
  <Override PartName="/xl/worksheets/_rels/sheet10.xml.rels" ContentType="application/vnd.openxmlformats-package.relationships+xml"/>
  <Override PartName="/xl/worksheets/_rels/sheet17.xml.rels" ContentType="application/vnd.openxmlformats-package.relationships+xml"/>
  <Override PartName="/xl/worksheets/_rels/sheet24.xml.rels" ContentType="application/vnd.openxmlformats-package.relationships+xml"/>
  <Override PartName="/xl/worksheets/_rels/sheet16.xml.rels" ContentType="application/vnd.openxmlformats-package.relationships+xml"/>
  <Override PartName="/xl/worksheets/_rels/sheet23.xml.rels" ContentType="application/vnd.openxmlformats-package.relationships+xml"/>
  <Override PartName="/xl/worksheets/_rels/sheet15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sheet2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9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25.xml" ContentType="application/vnd.openxmlformats-officedocument.spreadsheetml.worksheet+xml"/>
  <Override PartName="/xl/worksheets/sheet19.xml" ContentType="application/vnd.openxmlformats-officedocument.spreadsheetml.worksheet+xml"/>
  <Override PartName="/xl/worksheets/sheet3.xml" ContentType="application/vnd.openxmlformats-officedocument.spreadsheetml.worksheet+xml"/>
  <Override PartName="/xl/worksheets/sheet21.xml" ContentType="application/vnd.openxmlformats-officedocument.spreadsheetml.worksheet+xml"/>
  <Override PartName="/xl/worksheets/sheet24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22.xml" ContentType="application/vnd.openxmlformats-officedocument.spreadsheetml.worksheet+xml"/>
  <Override PartName="/xl/worksheets/sheet20.xml" ContentType="application/vnd.openxmlformats-officedocument.spreadsheetml.worksheet+xml"/>
  <Override PartName="/xl/sharedStrings.xml" ContentType="application/vnd.openxmlformats-officedocument.spreadsheetml.sharedStrings+xml"/>
  <Override PartName="/xl/charts/chart1.xml" ContentType="application/vnd.openxmlformats-officedocument.drawingml.chart+xml"/>
  <Override PartName="/xl/charts/chart20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10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media/image1.jpeg" ContentType="image/jpeg"/>
  <Override PartName="/xl/media/image2.jpeg" ContentType="image/jpeg"/>
  <Override PartName="/xl/media/image3.jpeg" ContentType="image/jpeg"/>
  <Override PartName="/xl/media/image4.jpeg" ContentType="image/jpeg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9"/>
  </bookViews>
  <sheets>
    <sheet name="Instrucciones" sheetId="1" state="visible" r:id="rId2"/>
    <sheet name="Clasificación Final" sheetId="2" state="visible" r:id="rId3"/>
    <sheet name="RESUMEN" sheetId="3" state="visible" r:id="rId4"/>
    <sheet name="TOTALES" sheetId="4" state="visible" r:id="rId5"/>
    <sheet name="Estadísticas" sheetId="5" state="visible" r:id="rId6"/>
    <sheet name="Arguedas" sheetId="6" state="visible" r:id="rId7"/>
    <sheet name="Arjona" sheetId="7" state="visible" r:id="rId8"/>
    <sheet name="Arriaga" sheetId="8" state="visible" r:id="rId9"/>
    <sheet name="Bañeza" sheetId="9" state="visible" r:id="rId10"/>
    <sheet name="Bellmont" sheetId="10" state="visible" r:id="rId11"/>
    <sheet name="Diez" sheetId="11" state="visible" r:id="rId12"/>
    <sheet name="Flores" sheetId="12" state="visible" r:id="rId13"/>
    <sheet name="Grzegorz" sheetId="13" state="visible" r:id="rId14"/>
    <sheet name="Julián" sheetId="14" state="visible" r:id="rId15"/>
    <sheet name="López" sheetId="15" state="visible" r:id="rId16"/>
    <sheet name="Montse" sheetId="16" state="visible" r:id="rId17"/>
    <sheet name="Pablo" sheetId="17" state="visible" r:id="rId18"/>
    <sheet name="Panisello" sheetId="18" state="visible" r:id="rId19"/>
    <sheet name="N" sheetId="19" state="visible" r:id="rId20"/>
    <sheet name="Ñ" sheetId="20" state="visible" r:id="rId21"/>
    <sheet name="O" sheetId="21" state="visible" r:id="rId22"/>
    <sheet name="P" sheetId="22" state="visible" r:id="rId23"/>
    <sheet name="Q" sheetId="23" state="visible" r:id="rId24"/>
    <sheet name="R" sheetId="24" state="visible" r:id="rId25"/>
    <sheet name="S" sheetId="25" state="visible" r:id="rId2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<sst xmlns="http://schemas.openxmlformats.org/spreadsheetml/2006/main" count="915" uniqueCount="103">
  <si>
    <t xml:space="preserve">INSTRUCCIONES DE USO DE ESTE ARCHIVO PARA PROCEDER CORRECTAMENTE</t>
  </si>
  <si>
    <r>
      <rPr>
        <b val="true"/>
        <sz val="10"/>
        <rFont val="Arial"/>
        <family val="2"/>
        <charset val="1"/>
      </rPr>
      <t xml:space="preserve">1) CON CARÁCTER GENERAL, </t>
    </r>
    <r>
      <rPr>
        <b val="true"/>
        <sz val="10"/>
        <color rgb="FFFF0000"/>
        <rFont val="Arial"/>
        <family val="2"/>
        <charset val="1"/>
      </rPr>
      <t xml:space="preserve">SÓLO SE ESCRIBIRÁ EN LAS CELDAS CUYO TEXTO ESTÉ EN COLOR ROJO</t>
    </r>
    <r>
      <rPr>
        <b val="true"/>
        <sz val="10"/>
        <rFont val="Arial"/>
        <family val="2"/>
        <charset val="1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</si>
  <si>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</si>
  <si>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 xml:space="preserve">3) LAS HOJAS 'A - S', SON LOS REGISTROS INDIVIDUALES DE CADA TIRADOR. EN ELLAS SÓLO SE ESCRIBIRÁN, EXCLUSIVAMENTE:</t>
  </si>
  <si>
    <t xml:space="preserve">-EL NÚMERO DE FEDERADO (CELDA 'A2')</t>
  </si>
  <si>
    <t xml:space="preserve">-EL NOMBRE DEL FEDERADO (CELDA `B2')</t>
  </si>
  <si>
    <t xml:space="preserve">-LOS PUNTOS DE CADA SERIE (CELDAS B4:G15).</t>
  </si>
  <si>
    <t xml:space="preserve">4) EN EL RESTO DE HOJAS NO HAY QUE TOCAR NADA PUES SE RELLENAN AUTOMÁTICAMENTE.</t>
  </si>
  <si>
    <t xml:space="preserve">5) LA HOJA 'CLASIFICACIÓN FINAL' ES DONDE SE HACE UN 'COPIADO-PEGADO-ESPECIAL-VALORES-FORMATOS' DE LA TABLA EN LA HOJA 'RESUMEN' , PARA PODER LUEGO ORDENARLA POR PUNTOS, DE MAYOR A MENOR. </t>
  </si>
  <si>
    <t xml:space="preserve">POSTERIORMENTE SE PODRÁ CONVERTIR A FORMATO PDF.</t>
  </si>
  <si>
    <t xml:space="preserve">-MARCA LAS CELDAS QUE QUIERES QUEDEN DESPROTEGIDAS</t>
  </si>
  <si>
    <r>
      <rPr>
        <sz val="11"/>
        <rFont val="Calibri"/>
        <family val="2"/>
        <charset val="1"/>
      </rPr>
      <t xml:space="preserve">-Verte al Menú Principal. Clickea </t>
    </r>
    <r>
      <rPr>
        <sz val="10"/>
        <rFont val="Arial"/>
        <family val="2"/>
        <charset val="1"/>
      </rPr>
      <t xml:space="preserve">INICIO</t>
    </r>
  </si>
  <si>
    <t xml:space="preserve">-Clickea FUENTE</t>
  </si>
  <si>
    <t xml:space="preserve">-Carpeta PROTEGER</t>
  </si>
  <si>
    <t xml:space="preserve">-Desmarca BLOQUEADA. Aceptar.</t>
  </si>
  <si>
    <t xml:space="preserve">-Marca ahora toda la Hoja</t>
  </si>
  <si>
    <t xml:space="preserve">-Vete al Menú Principal. Clickea REVISAR</t>
  </si>
  <si>
    <t xml:space="preserve">-Clickea PROTEGER HOJA</t>
  </si>
  <si>
    <t xml:space="preserve">-Desmarca ‘SELECCIONAR CELDAS BLOQUEADAS’. Comprueba que queda marcado ‘SELECCIONAR CELDAS DESBLOQUEADAS’. Aceptar</t>
  </si>
  <si>
    <t xml:space="preserve">PUNTOS TROFEO REGULARIDAD</t>
  </si>
  <si>
    <t xml:space="preserve">Nº</t>
  </si>
  <si>
    <t xml:space="preserve">Nº Federado</t>
  </si>
  <si>
    <t xml:space="preserve">NOMBRE</t>
  </si>
  <si>
    <t xml:space="preserve">TOTAL</t>
  </si>
  <si>
    <t xml:space="preserve">Javier López</t>
  </si>
  <si>
    <t xml:space="preserve">López</t>
  </si>
  <si>
    <t xml:space="preserve">Pablo Muñoz</t>
  </si>
  <si>
    <t xml:space="preserve">Pablo</t>
  </si>
  <si>
    <t xml:space="preserve">Carlos Flores</t>
  </si>
  <si>
    <t xml:space="preserve">Flores</t>
  </si>
  <si>
    <t xml:space="preserve">Eduardo Panisello</t>
  </si>
  <si>
    <t xml:space="preserve">Panisello</t>
  </si>
  <si>
    <t xml:space="preserve">Francisco Arriaga</t>
  </si>
  <si>
    <t xml:space="preserve">Arriaga</t>
  </si>
  <si>
    <t xml:space="preserve">Grzegorz Adam</t>
  </si>
  <si>
    <t xml:space="preserve">Grzegorz</t>
  </si>
  <si>
    <t xml:space="preserve">Ramón Arjona</t>
  </si>
  <si>
    <t xml:space="preserve">Arjona</t>
  </si>
  <si>
    <t xml:space="preserve">Fernando Diez</t>
  </si>
  <si>
    <t xml:space="preserve">Diez</t>
  </si>
  <si>
    <t xml:space="preserve">Montserrat Fuente</t>
  </si>
  <si>
    <t xml:space="preserve">Montse</t>
  </si>
  <si>
    <t xml:space="preserve">Jose Manuel Bañeza Paniagua</t>
  </si>
  <si>
    <t xml:space="preserve">Bañeza</t>
  </si>
  <si>
    <t xml:space="preserve">Antonio Bellmont Corrochano</t>
  </si>
  <si>
    <t xml:space="preserve">Bellmont</t>
  </si>
  <si>
    <t xml:space="preserve">Javier Arguedas</t>
  </si>
  <si>
    <t xml:space="preserve">Arguedas</t>
  </si>
  <si>
    <t xml:space="preserve">Julián Fernández Rejas</t>
  </si>
  <si>
    <t xml:space="preserve">Julián</t>
  </si>
  <si>
    <t xml:space="preserve">NºFeder</t>
  </si>
  <si>
    <t xml:space="preserve">Nombre</t>
  </si>
  <si>
    <t xml:space="preserve">ID</t>
  </si>
  <si>
    <t xml:space="preserve">Belmont</t>
  </si>
  <si>
    <t xml:space="preserve">N</t>
  </si>
  <si>
    <t xml:space="preserve">Ñ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</si>
  <si>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</si>
  <si>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</si>
  <si>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</si>
  <si>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</si>
  <si>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</si>
  <si>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Trofeo Regularidad 2024</t>
  </si>
  <si>
    <t xml:space="preserve">PUNTOS COMPETICIÓN</t>
  </si>
  <si>
    <t xml:space="preserve">ESTADISTICAS</t>
  </si>
  <si>
    <t xml:space="preserve">Hoja</t>
  </si>
  <si>
    <t xml:space="preserve">Nº 
Federado</t>
  </si>
  <si>
    <t xml:space="preserve">Nº 
Tiradas</t>
  </si>
  <si>
    <t xml:space="preserve">Máxima 
Serie</t>
  </si>
  <si>
    <t xml:space="preserve">Máxima
Tirada</t>
  </si>
  <si>
    <t xml:space="preserve">Volatilidad</t>
  </si>
  <si>
    <t xml:space="preserve">Puntos
Totales</t>
  </si>
  <si>
    <t xml:space="preserve">Puntos
Totales
/Tirada</t>
  </si>
  <si>
    <t xml:space="preserve">MAX</t>
  </si>
  <si>
    <t xml:space="preserve">MIN</t>
  </si>
  <si>
    <t xml:space="preserve">TIRADOR</t>
  </si>
  <si>
    <t xml:space="preserve">Mayor Nº de Tiradas</t>
  </si>
  <si>
    <t xml:space="preserve">1º</t>
  </si>
  <si>
    <t xml:space="preserve">2º</t>
  </si>
  <si>
    <t xml:space="preserve">3º</t>
  </si>
  <si>
    <t xml:space="preserve">Menor Volatilidad</t>
  </si>
  <si>
    <t xml:space="preserve">Puntos Trofeo Regularidad</t>
  </si>
  <si>
    <t xml:space="preserve">apoyo para d)&gt;&gt;3</t>
  </si>
  <si>
    <t xml:space="preserve">Fecha</t>
  </si>
  <si>
    <t xml:space="preserve">Puntos</t>
  </si>
  <si>
    <t xml:space="preserve">a)1</t>
  </si>
  <si>
    <t xml:space="preserve">b)=1</t>
  </si>
  <si>
    <t xml:space="preserve">c)&gt;2</t>
  </si>
  <si>
    <t xml:space="preserve">d)&gt;&gt;3</t>
  </si>
  <si>
    <t xml:space="preserve">Total</t>
  </si>
  <si>
    <t xml:space="preserve">último&gt;0</t>
  </si>
  <si>
    <t xml:space="preserve">penúltimo&gt;0</t>
  </si>
  <si>
    <t xml:space="preserve">Max 
Serie</t>
  </si>
  <si>
    <t xml:space="preserve">Mínimo</t>
  </si>
  <si>
    <t xml:space="preserve">Media</t>
  </si>
  <si>
    <t xml:space="preserve">Mediana</t>
  </si>
  <si>
    <t xml:space="preserve">Máximo</t>
  </si>
  <si>
    <t xml:space="preserve">Desviación</t>
  </si>
  <si>
    <t xml:space="preserve">Criterio-Cálculo de los puntos para Trofeo de Regularidad</t>
  </si>
  <si>
    <r>
      <rPr>
        <b val="true"/>
        <sz val="10"/>
        <color rgb="FF0066CC"/>
        <rFont val="Arial"/>
        <family val="2"/>
        <charset val="1"/>
      </rPr>
      <t xml:space="preserve">a)</t>
    </r>
    <r>
      <rPr>
        <sz val="10"/>
        <color rgb="FF0066CC"/>
        <rFont val="Arial"/>
        <family val="2"/>
        <charset val="1"/>
      </rPr>
      <t xml:space="preserve"> </t>
    </r>
    <r>
      <rPr>
        <b val="true"/>
        <sz val="10"/>
        <color rgb="FF0066CC"/>
        <rFont val="Arial"/>
        <family val="2"/>
        <charset val="1"/>
      </rPr>
      <t xml:space="preserve">Por participar se adjudica 1 punto</t>
    </r>
  </si>
  <si>
    <r>
      <rPr>
        <b val="true"/>
        <sz val="10"/>
        <color rgb="FF0066CC"/>
        <rFont val="Arial"/>
        <family val="2"/>
        <charset val="1"/>
      </rPr>
      <t xml:space="preserve">b)</t>
    </r>
    <r>
      <rPr>
        <sz val="10"/>
        <color rgb="FF0066CC"/>
        <rFont val="Arial"/>
        <family val="2"/>
        <charset val="1"/>
      </rPr>
      <t xml:space="preserve"> </t>
    </r>
    <r>
      <rPr>
        <b val="true"/>
        <sz val="10"/>
        <color rgb="FF0066CC"/>
        <rFont val="Arial"/>
        <family val="2"/>
        <charset val="1"/>
      </rPr>
      <t xml:space="preserve">1 punto, si iguala</t>
    </r>
    <r>
      <rPr>
        <sz val="10"/>
        <color rgb="FF0066CC"/>
        <rFont val="Arial"/>
        <family val="2"/>
        <charset val="1"/>
      </rPr>
      <t xml:space="preserve"> su anterior puntuación.</t>
    </r>
  </si>
  <si>
    <r>
      <rPr>
        <b val="true"/>
        <sz val="10"/>
        <color rgb="FF0066CC"/>
        <rFont val="Arial"/>
        <family val="2"/>
        <charset val="1"/>
      </rPr>
      <t xml:space="preserve">c)</t>
    </r>
    <r>
      <rPr>
        <sz val="10"/>
        <color rgb="FF0066CC"/>
        <rFont val="Arial"/>
        <family val="2"/>
        <charset val="1"/>
      </rPr>
      <t xml:space="preserve"> </t>
    </r>
    <r>
      <rPr>
        <b val="true"/>
        <sz val="10"/>
        <color rgb="FF0066CC"/>
        <rFont val="Arial"/>
        <family val="2"/>
        <charset val="1"/>
      </rPr>
      <t xml:space="preserve">2 puntos, si se supera</t>
    </r>
    <r>
      <rPr>
        <sz val="10"/>
        <color rgb="FF0066CC"/>
        <rFont val="Arial"/>
        <family val="2"/>
        <charset val="1"/>
      </rPr>
      <t xml:space="preserve"> la puntuación anterior.</t>
    </r>
  </si>
  <si>
    <r>
      <rPr>
        <b val="true"/>
        <sz val="10"/>
        <color rgb="FF0070C0"/>
        <rFont val="Arial"/>
        <family val="2"/>
        <charset val="1"/>
      </rPr>
      <t xml:space="preserve">d) 3 puntos, si se superan </t>
    </r>
    <r>
      <rPr>
        <sz val="10"/>
        <color rgb="FF0066CC"/>
        <rFont val="Arial"/>
        <family val="2"/>
        <charset val="1"/>
      </rPr>
      <t xml:space="preserve">las 2 puntuaciones inmediatamente anteriores (en sentido creciente)</t>
    </r>
  </si>
  <si>
    <t xml:space="preserve">[si se da la condición d) queda excluida la c)]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</si>
</sst>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General"/>
    <numFmt numFmtId="166" formatCode="[$-C0A]dd\-mmm\-yy;@"/>
    <numFmt numFmtId="167" formatCode="0"/>
    <numFmt numFmtId="168" formatCode="#,##0"/>
    <numFmt numFmtId="169" formatCode="[$-C0A]d\-mmm\-yy;@"/>
    <numFmt numFmtId="170" formatCode="#,##0.00"/>
    <numFmt numFmtId="171" formatCode="dd\-mmm\-yy"/>
    <numFmt numFmtId="172" formatCode="0.00"/>
    <numFmt numFmtId="173" formatCode="#,##0.0"/>
  </numFmts>
  <fonts count="47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sz val="10"/>
      <color rgb="FF0070C0"/>
      <name val="Arial"/>
      <family val="2"/>
      <charset val="1"/>
    </font>
    <font>
      <b val="true"/>
      <sz val="10"/>
      <color rgb="FF00B050"/>
      <name val="Arial"/>
      <family val="2"/>
      <charset val="1"/>
    </font>
    <font>
      <b val="true"/>
      <sz val="10"/>
      <color rgb="FF808080"/>
      <name val="Arial"/>
      <family val="2"/>
      <charset val="1"/>
    </font>
    <font>
      <sz val="11"/>
      <name val="Calibri"/>
      <family val="2"/>
      <charset val="1"/>
    </font>
    <font>
      <sz val="10"/>
      <name val="Arial"/>
      <family val="2"/>
      <charset val="1"/>
    </font>
    <font>
      <sz val="14"/>
      <color rgb="FF0000FF"/>
      <name val="Arial"/>
      <family val="2"/>
      <charset val="1"/>
    </font>
    <font>
      <sz val="14"/>
      <name val="Arial"/>
      <family val="2"/>
      <charset val="1"/>
    </font>
    <font>
      <b val="true"/>
      <u val="single"/>
      <sz val="20"/>
      <color rgb="FF0070C0"/>
      <name val="Arial"/>
      <family val="2"/>
      <charset val="1"/>
    </font>
    <font>
      <b val="true"/>
      <u val="single"/>
      <sz val="14"/>
      <name val="Arial"/>
      <family val="2"/>
      <charset val="1"/>
    </font>
    <font>
      <b val="true"/>
      <sz val="14"/>
      <name val="Arial"/>
      <family val="2"/>
      <charset val="1"/>
    </font>
    <font>
      <sz val="12"/>
      <color rgb="FF0070C0"/>
      <name val="Arial"/>
      <family val="2"/>
      <charset val="1"/>
    </font>
    <font>
      <sz val="12"/>
      <color rgb="FF008080"/>
      <name val="Arial"/>
      <family val="2"/>
      <charset val="1"/>
    </font>
    <font>
      <b val="true"/>
      <sz val="12"/>
      <color rgb="FF0070C0"/>
      <name val="Arial"/>
      <family val="2"/>
      <charset val="1"/>
    </font>
    <font>
      <sz val="12"/>
      <name val="Arial"/>
      <family val="2"/>
      <charset val="1"/>
    </font>
    <font>
      <sz val="10"/>
      <color rgb="FF0070C0"/>
      <name val="Arial"/>
      <family val="2"/>
      <charset val="1"/>
    </font>
    <font>
      <b val="true"/>
      <u val="single"/>
      <sz val="20"/>
      <color rgb="FFFF0000"/>
      <name val="Arial"/>
      <family val="2"/>
      <charset val="1"/>
    </font>
    <font>
      <sz val="12"/>
      <color rgb="FFFF0000"/>
      <name val="Arial"/>
      <family val="2"/>
      <charset val="1"/>
    </font>
    <font>
      <sz val="12"/>
      <color rgb="FF0000FF"/>
      <name val="Arial"/>
      <family val="2"/>
      <charset val="1"/>
    </font>
    <font>
      <b val="true"/>
      <sz val="12"/>
      <name val="Arial"/>
      <family val="2"/>
      <charset val="1"/>
    </font>
    <font>
      <sz val="14"/>
      <color rgb="FF008080"/>
      <name val="Arial"/>
      <family val="2"/>
      <charset val="1"/>
    </font>
    <font>
      <b val="true"/>
      <sz val="18"/>
      <color rgb="FFFF0000"/>
      <name val="Arial"/>
      <family val="2"/>
      <charset val="1"/>
    </font>
    <font>
      <b val="true"/>
      <sz val="22"/>
      <color rgb="FFFF0000"/>
      <name val="Arial"/>
      <family val="2"/>
      <charset val="1"/>
    </font>
    <font>
      <b val="true"/>
      <sz val="12"/>
      <color rgb="FFFF0000"/>
      <name val="Arial"/>
      <family val="2"/>
      <charset val="1"/>
    </font>
    <font>
      <sz val="20"/>
      <name val="Arial"/>
      <family val="2"/>
      <charset val="1"/>
    </font>
    <font>
      <b val="true"/>
      <i val="true"/>
      <sz val="11"/>
      <color rgb="FF0070C0"/>
      <name val="Calibri"/>
      <family val="2"/>
      <charset val="1"/>
    </font>
    <font>
      <b val="true"/>
      <sz val="12"/>
      <color rgb="FF0000FF"/>
      <name val="Arial"/>
      <family val="2"/>
      <charset val="1"/>
    </font>
    <font>
      <sz val="11"/>
      <color rgb="FFFF0000"/>
      <name val="Calibri"/>
      <family val="2"/>
      <charset val="1"/>
    </font>
    <font>
      <sz val="12"/>
      <color rgb="FF008000"/>
      <name val="Arial"/>
      <family val="2"/>
      <charset val="1"/>
    </font>
    <font>
      <i val="true"/>
      <sz val="10"/>
      <name val="Arial"/>
      <family val="2"/>
      <charset val="1"/>
    </font>
    <font>
      <i val="true"/>
      <sz val="12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11"/>
      <color rgb="FF0070C0"/>
      <name val="Calibri"/>
      <family val="2"/>
      <charset val="1"/>
    </font>
    <font>
      <b val="true"/>
      <i val="true"/>
      <sz val="12"/>
      <name val="Arial"/>
      <family val="2"/>
      <charset val="1"/>
    </font>
    <font>
      <b val="true"/>
      <sz val="11"/>
      <color rgb="FF0070C0"/>
      <name val="Calibri"/>
      <family val="2"/>
      <charset val="1"/>
    </font>
    <font>
      <b val="true"/>
      <sz val="10"/>
      <color rgb="FF0066CC"/>
      <name val="Arial"/>
      <family val="2"/>
      <charset val="1"/>
    </font>
    <font>
      <sz val="10"/>
      <color rgb="FF0066CC"/>
      <name val="Arial"/>
      <family val="2"/>
      <charset val="1"/>
    </font>
    <font>
      <b val="true"/>
      <sz val="10"/>
      <color rgb="FFF2F2F2"/>
      <name val="Calibri"/>
      <family val="2"/>
    </font>
    <font>
      <b val="true"/>
      <sz val="9"/>
      <color rgb="FFD9D9D9"/>
      <name val="Calibri"/>
      <family val="2"/>
    </font>
    <font>
      <sz val="10"/>
      <color rgb="FF000000"/>
      <name val="Calibri"/>
      <family val="2"/>
    </font>
    <font>
      <sz val="9"/>
      <color rgb="FFD9D9D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DCE6F2"/>
        <bgColor rgb="FFD9D9D9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9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9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3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6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9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17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2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0" applyFont="true" applyBorder="false" applyAlignment="true" applyProtection="false">
      <alignment horizontal="center" vertical="center" textRotation="0" wrapText="false" indent="0" shrinkToFit="false" readingOrder="1"/>
      <protection locked="true" hidden="false"/>
    </xf>
    <xf numFmtId="167" fontId="25" fillId="0" borderId="6" xfId="0" applyFont="true" applyBorder="true" applyAlignment="true" applyProtection="false">
      <alignment horizontal="center" vertical="center" textRotation="0" wrapText="false" indent="0" shrinkToFit="false" readingOrder="1"/>
      <protection locked="true" hidden="false"/>
    </xf>
    <xf numFmtId="172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3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5" fillId="0" borderId="0" xfId="0" applyFont="true" applyBorder="false" applyAlignment="true" applyProtection="false">
      <alignment horizontal="center" vertical="center" textRotation="0" wrapText="false" indent="0" shrinkToFit="false" readingOrder="1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17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2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2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0" borderId="9" xfId="0" applyFont="true" applyBorder="true" applyAlignment="true" applyProtection="false">
      <alignment horizontal="center" vertical="center" textRotation="0" wrapText="false" indent="0" shrinkToFit="false" readingOrder="1"/>
      <protection locked="true" hidden="false"/>
    </xf>
    <xf numFmtId="172" fontId="2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9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0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6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29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1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center" textRotation="0" wrapText="false" indent="0" shrinkToFit="false" readingOrder="1"/>
      <protection locked="true" hidden="false"/>
    </xf>
    <xf numFmtId="167" fontId="19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 patternType="solid">
          <fgColor rgb="FFFFFFFF"/>
        </patternFill>
      </fill>
    </dxf>
    <dxf>
      <fill>
        <patternFill patternType="solid">
          <fgColor rgb="FF007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E1F1D"/>
      <rgbColor rgb="FF008000"/>
      <rgbColor rgb="FF1F497C"/>
      <rgbColor rgb="FF607B24"/>
      <rgbColor rgb="FF595959"/>
      <rgbColor rgb="FF008080"/>
      <rgbColor rgb="FF779637"/>
      <rgbColor rgb="FF808080"/>
      <rgbColor rgb="FF495F1B"/>
      <rgbColor rgb="FF9C2F2C"/>
      <rgbColor rgb="FFF2F2F2"/>
      <rgbColor rgb="FFDCE6F2"/>
      <rgbColor rgb="FF5E437F"/>
      <rgbColor rgb="FFCB3D39"/>
      <rgbColor rgb="FF0066CC"/>
      <rgbColor rgb="FFD9D9D9"/>
      <rgbColor rgb="FF2E5F99"/>
      <rgbColor rgb="FFFF00FF"/>
      <rgbColor rgb="FFFFFF00"/>
      <rgbColor rgb="FF00FFFF"/>
      <rgbColor rgb="FFB75300"/>
      <rgbColor rgb="FF611816"/>
      <rgbColor rgb="FF196D84"/>
      <rgbColor rgb="FF0070C0"/>
      <rgbColor rgb="FF00B050"/>
      <rgbColor rgb="FFCCFFFF"/>
      <rgbColor rgb="FFCCFFCC"/>
      <rgbColor rgb="FFFFFF99"/>
      <rgbColor rgb="FF99CCFF"/>
      <rgbColor rgb="FFFF99CC"/>
      <rgbColor rgb="FFCC99FF"/>
      <rgbColor rgb="FFFFCC99"/>
      <rgbColor rgb="FF3C7AC7"/>
      <rgbColor rgb="FF36B0D1"/>
      <rgbColor rgb="FF9BC348"/>
      <rgbColor rgb="FFFFCC00"/>
      <rgbColor rgb="FFFF9033"/>
      <rgbColor rgb="FFCC6D20"/>
      <rgbColor rgb="FF7B57A5"/>
      <rgbColor rgb="FF878787"/>
      <rgbColor rgb="FF18385F"/>
      <rgbColor rgb="FF2988A1"/>
      <rgbColor rgb="FF145565"/>
      <rgbColor rgb="FF262626"/>
      <rgbColor rgb="FF8C4000"/>
      <rgbColor rgb="FF7030A0"/>
      <rgbColor rgb="FF4A3364"/>
      <rgbColor rgb="FF39284D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Arguedas!$H$5</c:f>
              <c:numCache>
                <c:formatCode>General</c:formatCode>
                <c:ptCount val="1"/>
                <c:pt idx="0">
                  <c:v>526</c:v>
                </c:pt>
              </c:numCache>
            </c:numRef>
          </c:val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26214868"/>
        <c:axId val="54809507"/>
      </c:barChart>
      <c:catAx>
        <c:axId val="2621486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54809507"/>
        <c:auto val="1"/>
        <c:lblAlgn val="ctr"/>
        <c:lblOffset val="100"/>
        <c:noMultiLvlLbl val="0"/>
      </c:catAx>
      <c:valAx>
        <c:axId val="54809507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26214868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Javier López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López!$H$4</c:f>
              <c:numCache>
                <c:formatCode>General</c:formatCode>
                <c:ptCount val="1"/>
                <c:pt idx="0">
                  <c:v>497</c:v>
                </c:pt>
              </c:numCache>
            </c:numRef>
          </c:val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López!$H$5</c:f>
              <c:numCache>
                <c:formatCode>General</c:formatCode>
                <c:ptCount val="1"/>
                <c:pt idx="0">
                  <c:v>507</c:v>
                </c:pt>
              </c:numCache>
            </c:numRef>
          </c:val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López!$H$6</c:f>
              <c:numCache>
                <c:formatCode>General</c:formatCode>
                <c:ptCount val="1"/>
                <c:pt idx="0">
                  <c:v>521</c:v>
                </c:pt>
              </c:numCache>
            </c:numRef>
          </c:val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72000919"/>
        <c:axId val="46109484"/>
      </c:barChart>
      <c:catAx>
        <c:axId val="7200091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46109484"/>
        <c:auto val="1"/>
        <c:lblAlgn val="ctr"/>
        <c:lblOffset val="100"/>
        <c:noMultiLvlLbl val="0"/>
      </c:catAx>
      <c:valAx>
        <c:axId val="46109484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72000919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Montserrat Fuente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Montse!$H$4</c:f>
              <c:numCache>
                <c:formatCode>General</c:formatCode>
                <c:ptCount val="1"/>
                <c:pt idx="0">
                  <c:v>396</c:v>
                </c:pt>
              </c:numCache>
            </c:numRef>
          </c:val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Montse!$H$5</c:f>
              <c:numCache>
                <c:formatCode>General</c:formatCode>
                <c:ptCount val="1"/>
                <c:pt idx="0">
                  <c:v>374</c:v>
                </c:pt>
              </c:numCache>
            </c:numRef>
          </c:val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27706016"/>
        <c:axId val="12392507"/>
      </c:barChart>
      <c:catAx>
        <c:axId val="2770601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12392507"/>
        <c:auto val="1"/>
        <c:lblAlgn val="ctr"/>
        <c:lblOffset val="100"/>
        <c:noMultiLvlLbl val="0"/>
      </c:catAx>
      <c:valAx>
        <c:axId val="12392507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27706016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Pablo Muñoz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Pablo!$H$4</c:f>
              <c:numCache>
                <c:formatCode>General</c:formatCode>
                <c:ptCount val="1"/>
                <c:pt idx="0">
                  <c:v>501</c:v>
                </c:pt>
              </c:numCache>
            </c:numRef>
          </c:val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Pablo!$H$5</c:f>
              <c:numCache>
                <c:formatCode>General</c:formatCode>
                <c:ptCount val="1"/>
                <c:pt idx="0">
                  <c:v>507</c:v>
                </c:pt>
              </c:numCache>
            </c:numRef>
          </c:val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Pablo!$H$6</c:f>
              <c:numCache>
                <c:formatCode>General</c:formatCode>
                <c:ptCount val="1"/>
                <c:pt idx="0">
                  <c:v>530</c:v>
                </c:pt>
              </c:numCache>
            </c:numRef>
          </c:val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55761295"/>
        <c:axId val="95074155"/>
      </c:barChart>
      <c:catAx>
        <c:axId val="557612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95074155"/>
        <c:auto val="1"/>
        <c:lblAlgn val="ctr"/>
        <c:lblOffset val="100"/>
        <c:noMultiLvlLbl val="0"/>
      </c:catAx>
      <c:valAx>
        <c:axId val="95074155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55761295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Eduardo Panisello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Panisello!$H$4</c:f>
              <c:numCache>
                <c:formatCode>General</c:formatCode>
                <c:ptCount val="1"/>
                <c:pt idx="0">
                  <c:v>523</c:v>
                </c:pt>
              </c:numCache>
            </c:numRef>
          </c:val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Panisello!$H$5</c:f>
              <c:numCache>
                <c:formatCode>General</c:formatCode>
                <c:ptCount val="1"/>
                <c:pt idx="0">
                  <c:v>515</c:v>
                </c:pt>
              </c:numCache>
            </c:numRef>
          </c:val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Panisello!$H$6</c:f>
              <c:numCache>
                <c:formatCode>General</c:formatCode>
                <c:ptCount val="1"/>
                <c:pt idx="0">
                  <c:v>538</c:v>
                </c:pt>
              </c:numCache>
            </c:numRef>
          </c:val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49102453"/>
        <c:axId val="71002719"/>
      </c:barChart>
      <c:catAx>
        <c:axId val="4910245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71002719"/>
        <c:auto val="1"/>
        <c:lblAlgn val="ctr"/>
        <c:lblOffset val="100"/>
        <c:noMultiLvlLbl val="0"/>
      </c:catAx>
      <c:valAx>
        <c:axId val="71002719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49102453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N!$A$4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N!$A$5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N!$A$6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N!$A$7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N!$A$8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N!$A$9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N!$A$10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N!$A$11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N!$A$12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N!$A$13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N!$A$14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N!$A$15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63376618"/>
        <c:axId val="98650157"/>
      </c:barChart>
      <c:catAx>
        <c:axId val="6337661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98650157"/>
        <c:auto val="1"/>
        <c:lblAlgn val="ctr"/>
        <c:lblOffset val="100"/>
        <c:noMultiLvlLbl val="0"/>
      </c:catAx>
      <c:valAx>
        <c:axId val="98650157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63376618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Ñ!$A$4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Ñ!$A$5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Ñ!$A$6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Ñ!$A$7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Ñ!$A$8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Ñ!$A$9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Ñ!$A$10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Ñ!$A$11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Ñ!$A$12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Ñ!$A$13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Ñ!$A$14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Ñ!$A$15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82854561"/>
        <c:axId val="50597079"/>
      </c:barChart>
      <c:catAx>
        <c:axId val="8285456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50597079"/>
        <c:auto val="1"/>
        <c:lblAlgn val="ctr"/>
        <c:lblOffset val="100"/>
        <c:noMultiLvlLbl val="0"/>
      </c:catAx>
      <c:valAx>
        <c:axId val="50597079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82854561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O!$A$4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O!$A$5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O!$A$6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O!$A$7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O!$A$8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O!$A$9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O!$A$10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O!$A$11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O!$A$12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O!$A$13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O!$A$14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O!$A$15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15858301"/>
        <c:axId val="46916887"/>
      </c:barChart>
      <c:catAx>
        <c:axId val="1585830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46916887"/>
        <c:auto val="1"/>
        <c:lblAlgn val="ctr"/>
        <c:lblOffset val="100"/>
        <c:noMultiLvlLbl val="0"/>
      </c:catAx>
      <c:valAx>
        <c:axId val="46916887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15858301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P!$A$4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P!$A$5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P!$A$6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P!$A$7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P!$A$8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P!$A$9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P!$A$10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P!$A$11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P!$A$12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P!$A$13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P!$A$14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P!$A$15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89764399"/>
        <c:axId val="68842126"/>
      </c:barChart>
      <c:catAx>
        <c:axId val="8976439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68842126"/>
        <c:auto val="1"/>
        <c:lblAlgn val="ctr"/>
        <c:lblOffset val="100"/>
        <c:noMultiLvlLbl val="0"/>
      </c:catAx>
      <c:valAx>
        <c:axId val="68842126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89764399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60505124"/>
        <c:axId val="27640332"/>
      </c:barChart>
      <c:catAx>
        <c:axId val="605051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27640332"/>
        <c:auto val="1"/>
        <c:lblAlgn val="ctr"/>
        <c:lblOffset val="100"/>
        <c:noMultiLvlLbl val="0"/>
      </c:catAx>
      <c:valAx>
        <c:axId val="27640332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60505124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R!$A$4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R!$A$5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R!$A$6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R!$A$7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R!$A$8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R!$A$9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R!$A$10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R!$A$11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R!$A$12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R!$A$13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R!$A$14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R!$A$15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68925255"/>
        <c:axId val="97615789"/>
      </c:barChart>
      <c:catAx>
        <c:axId val="6892525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97615789"/>
        <c:auto val="1"/>
        <c:lblAlgn val="ctr"/>
        <c:lblOffset val="100"/>
        <c:noMultiLvlLbl val="0"/>
      </c:catAx>
      <c:valAx>
        <c:axId val="97615789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68925255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Ramón Arjona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Arjona!$H$4</c:f>
              <c:numCache>
                <c:formatCode>General</c:formatCode>
                <c:ptCount val="1"/>
                <c:pt idx="0">
                  <c:v>506</c:v>
                </c:pt>
              </c:numCache>
            </c:numRef>
          </c:val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Arjona!$H$5</c:f>
              <c:numCache>
                <c:formatCode>General</c:formatCode>
                <c:ptCount val="1"/>
                <c:pt idx="0">
                  <c:v>492</c:v>
                </c:pt>
              </c:numCache>
            </c:numRef>
          </c:val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Arjona!$H$6</c:f>
              <c:numCache>
                <c:formatCode>General</c:formatCode>
                <c:ptCount val="1"/>
                <c:pt idx="0">
                  <c:v>519</c:v>
                </c:pt>
              </c:numCache>
            </c:numRef>
          </c:val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86742986"/>
        <c:axId val="21093158"/>
      </c:barChart>
      <c:catAx>
        <c:axId val="8674298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21093158"/>
        <c:auto val="1"/>
        <c:lblAlgn val="ctr"/>
        <c:lblOffset val="100"/>
        <c:noMultiLvlLbl val="0"/>
      </c:catAx>
      <c:valAx>
        <c:axId val="21093158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86742986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Montse!$H$4</c:f>
              <c:numCache>
                <c:formatCode>General</c:formatCode>
                <c:ptCount val="1"/>
                <c:pt idx="0">
                  <c:v>396</c:v>
                </c:pt>
              </c:numCache>
            </c:numRef>
          </c:val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Montse!$H$5</c:f>
              <c:numCache>
                <c:formatCode>General</c:formatCode>
                <c:ptCount val="1"/>
                <c:pt idx="0">
                  <c:v>374</c:v>
                </c:pt>
              </c:numCache>
            </c:numRef>
          </c:val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21006848"/>
        <c:axId val="41990681"/>
      </c:barChart>
      <c:catAx>
        <c:axId val="2100684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41990681"/>
        <c:auto val="1"/>
        <c:lblAlgn val="ctr"/>
        <c:lblOffset val="100"/>
        <c:noMultiLvlLbl val="0"/>
      </c:catAx>
      <c:valAx>
        <c:axId val="41990681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21006848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Francisco Arriaga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Arriaga!$H$4</c:f>
              <c:numCache>
                <c:formatCode>General</c:formatCode>
                <c:ptCount val="1"/>
                <c:pt idx="0">
                  <c:v>547</c:v>
                </c:pt>
              </c:numCache>
            </c:numRef>
          </c:val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Arriaga!$H$5</c:f>
              <c:numCache>
                <c:formatCode>General</c:formatCode>
                <c:ptCount val="1"/>
                <c:pt idx="0">
                  <c:v>527</c:v>
                </c:pt>
              </c:numCache>
            </c:numRef>
          </c:val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Arriaga!$H$6</c:f>
              <c:numCache>
                <c:formatCode>General</c:formatCode>
                <c:ptCount val="1"/>
                <c:pt idx="0">
                  <c:v>528</c:v>
                </c:pt>
              </c:numCache>
            </c:numRef>
          </c:val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45246321"/>
        <c:axId val="63224815"/>
      </c:barChart>
      <c:catAx>
        <c:axId val="4524632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63224815"/>
        <c:auto val="1"/>
        <c:lblAlgn val="ctr"/>
        <c:lblOffset val="100"/>
        <c:noMultiLvlLbl val="0"/>
      </c:catAx>
      <c:valAx>
        <c:axId val="63224815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45246321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Bañeza!$H$5</c:f>
              <c:numCache>
                <c:formatCode>General</c:formatCode>
                <c:ptCount val="1"/>
                <c:pt idx="0">
                  <c:v>516</c:v>
                </c:pt>
              </c:numCache>
            </c:numRef>
          </c:val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Bañeza!$H$6</c:f>
              <c:numCache>
                <c:formatCode>General</c:formatCode>
                <c:ptCount val="1"/>
                <c:pt idx="0">
                  <c:v>505</c:v>
                </c:pt>
              </c:numCache>
            </c:numRef>
          </c:val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84327043"/>
        <c:axId val="19602579"/>
      </c:barChart>
      <c:catAx>
        <c:axId val="8432704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19602579"/>
        <c:auto val="1"/>
        <c:lblAlgn val="ctr"/>
        <c:lblOffset val="100"/>
        <c:noMultiLvlLbl val="0"/>
      </c:catAx>
      <c:valAx>
        <c:axId val="19602579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84327043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Bellmont!$H$5</c:f>
              <c:numCache>
                <c:formatCode>General</c:formatCode>
                <c:ptCount val="1"/>
                <c:pt idx="0">
                  <c:v>480</c:v>
                </c:pt>
              </c:numCache>
            </c:numRef>
          </c:val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22745953"/>
        <c:axId val="35006376"/>
      </c:barChart>
      <c:catAx>
        <c:axId val="2274595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35006376"/>
        <c:auto val="1"/>
        <c:lblAlgn val="ctr"/>
        <c:lblOffset val="100"/>
        <c:noMultiLvlLbl val="0"/>
      </c:catAx>
      <c:valAx>
        <c:axId val="35006376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22745953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Fernando Diez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Diez!$H$4</c:f>
              <c:numCache>
                <c:formatCode>General</c:formatCode>
                <c:ptCount val="1"/>
                <c:pt idx="0">
                  <c:v>526</c:v>
                </c:pt>
              </c:numCache>
            </c:numRef>
          </c:val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Diez!$H$6</c:f>
              <c:numCache>
                <c:formatCode>General</c:formatCode>
                <c:ptCount val="1"/>
                <c:pt idx="0">
                  <c:v>536</c:v>
                </c:pt>
              </c:numCache>
            </c:numRef>
          </c:val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43280961"/>
        <c:axId val="72571534"/>
      </c:barChart>
      <c:catAx>
        <c:axId val="4328096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72571534"/>
        <c:auto val="1"/>
        <c:lblAlgn val="ctr"/>
        <c:lblOffset val="100"/>
        <c:noMultiLvlLbl val="0"/>
      </c:catAx>
      <c:valAx>
        <c:axId val="72571534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43280961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Carlos Flores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Flores!$H$4</c:f>
              <c:numCache>
                <c:formatCode>General</c:formatCode>
                <c:ptCount val="1"/>
                <c:pt idx="0">
                  <c:v>514</c:v>
                </c:pt>
              </c:numCache>
            </c:numRef>
          </c:val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Flores!$H$5</c:f>
              <c:numCache>
                <c:formatCode>General</c:formatCode>
                <c:ptCount val="1"/>
                <c:pt idx="0">
                  <c:v>505</c:v>
                </c:pt>
              </c:numCache>
            </c:numRef>
          </c:val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Flores!$H$6</c:f>
              <c:numCache>
                <c:formatCode>General</c:formatCode>
                <c:ptCount val="1"/>
                <c:pt idx="0">
                  <c:v>514</c:v>
                </c:pt>
              </c:numCache>
            </c:numRef>
          </c:val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37236694"/>
        <c:axId val="14577856"/>
      </c:barChart>
      <c:catAx>
        <c:axId val="3723669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14577856"/>
        <c:auto val="1"/>
        <c:lblAlgn val="ctr"/>
        <c:lblOffset val="100"/>
        <c:noMultiLvlLbl val="0"/>
      </c:catAx>
      <c:valAx>
        <c:axId val="14577856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37236694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Grzegorz Adam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Grzegorz!$H$4</c:f>
              <c:numCache>
                <c:formatCode>General</c:formatCode>
                <c:ptCount val="1"/>
                <c:pt idx="0">
                  <c:v>517</c:v>
                </c:pt>
              </c:numCache>
            </c:numRef>
          </c:val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Grzegorz!$H$5</c:f>
              <c:numCache>
                <c:formatCode>General</c:formatCode>
                <c:ptCount val="1"/>
                <c:pt idx="0">
                  <c:v>508</c:v>
                </c:pt>
              </c:numCache>
            </c:numRef>
          </c:val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Grzegorz!$H$6</c:f>
              <c:numCache>
                <c:formatCode>General</c:formatCode>
                <c:ptCount val="1"/>
                <c:pt idx="0">
                  <c:v>512</c:v>
                </c:pt>
              </c:numCache>
            </c:numRef>
          </c:val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42845627"/>
        <c:axId val="51427948"/>
      </c:barChart>
      <c:catAx>
        <c:axId val="4284562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51427948"/>
        <c:auto val="1"/>
        <c:lblAlgn val="ctr"/>
        <c:lblOffset val="100"/>
        <c:noMultiLvlLbl val="0"/>
      </c:catAx>
      <c:valAx>
        <c:axId val="51427948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42845627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Julián!$H$4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Julián!$H$5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Julián!$H$6</c:f>
              <c:numCache>
                <c:formatCode>General</c:formatCode>
                <c:ptCount val="1"/>
                <c:pt idx="0">
                  <c:v>566</c:v>
                </c:pt>
              </c:numCache>
            </c:numRef>
          </c:val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Julián!$H$7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Julián!$H$8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Julián!$H$9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Julián!$H$10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Julián!$H$11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Julián!$H$12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Julián!$H$13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Julián!$H$14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Julián!$H$15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34200991"/>
        <c:axId val="49775971"/>
      </c:barChart>
      <c:catAx>
        <c:axId val="3420099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49775971"/>
        <c:auto val="1"/>
        <c:lblAlgn val="ctr"/>
        <c:lblOffset val="100"/>
        <c:noMultiLvlLbl val="0"/>
      </c:catAx>
      <c:valAx>
        <c:axId val="49775971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34200991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chart" Target="../charts/chart6.xml"/>
</Relationships>
</file>

<file path=xl/drawings/_rels/drawing11.xml.rels><?xml version="1.0" encoding="UTF-8"?>
<Relationships xmlns="http://schemas.openxmlformats.org/package/2006/relationships"><Relationship Id="rId1" Type="http://schemas.openxmlformats.org/officeDocument/2006/relationships/chart" Target="../charts/chart7.xml"/>
</Relationships>
</file>

<file path=xl/drawings/_rels/drawing12.xml.rels><?xml version="1.0" encoding="UTF-8"?>
<Relationships xmlns="http://schemas.openxmlformats.org/package/2006/relationships"><Relationship Id="rId1" Type="http://schemas.openxmlformats.org/officeDocument/2006/relationships/chart" Target="../charts/chart8.xml"/>
</Relationships>
</file>

<file path=xl/drawings/_rels/drawing13.xml.rels><?xml version="1.0" encoding="UTF-8"?>
<Relationships xmlns="http://schemas.openxmlformats.org/package/2006/relationships"><Relationship Id="rId1" Type="http://schemas.openxmlformats.org/officeDocument/2006/relationships/chart" Target="../charts/chart9.xml"/>
</Relationships>
</file>

<file path=xl/drawings/_rels/drawing14.xml.rels><?xml version="1.0" encoding="UTF-8"?>
<Relationships xmlns="http://schemas.openxmlformats.org/package/2006/relationships"><Relationship Id="rId1" Type="http://schemas.openxmlformats.org/officeDocument/2006/relationships/chart" Target="../charts/chart10.xml"/>
</Relationships>
</file>

<file path=xl/drawings/_rels/drawing15.xml.rels><?xml version="1.0" encoding="UTF-8"?>
<Relationships xmlns="http://schemas.openxmlformats.org/package/2006/relationships"><Relationship Id="rId1" Type="http://schemas.openxmlformats.org/officeDocument/2006/relationships/chart" Target="../charts/chart11.xml"/>
</Relationships>
</file>

<file path=xl/drawings/_rels/drawing16.xml.rels><?xml version="1.0" encoding="UTF-8"?>
<Relationships xmlns="http://schemas.openxmlformats.org/package/2006/relationships"><Relationship Id="rId1" Type="http://schemas.openxmlformats.org/officeDocument/2006/relationships/chart" Target="../charts/chart12.xml"/>
</Relationships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chart" Target="../charts/chart13.xml"/>
</Relationships>
</file>

<file path=xl/drawings/_rels/drawing18.xml.rels><?xml version="1.0" encoding="UTF-8"?>
<Relationships xmlns="http://schemas.openxmlformats.org/package/2006/relationships"><Relationship Id="rId1" Type="http://schemas.openxmlformats.org/officeDocument/2006/relationships/chart" Target="../charts/chart14.xml"/>
</Relationships>
</file>

<file path=xl/drawings/_rels/drawing19.xml.rels><?xml version="1.0" encoding="UTF-8"?>
<Relationships xmlns="http://schemas.openxmlformats.org/package/2006/relationships"><Relationship Id="rId1" Type="http://schemas.openxmlformats.org/officeDocument/2006/relationships/chart" Target="../charts/chart15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jpeg"/>
</Relationships>
</file>

<file path=xl/drawings/_rels/drawing20.xml.rels><?xml version="1.0" encoding="UTF-8"?>
<Relationships xmlns="http://schemas.openxmlformats.org/package/2006/relationships"><Relationship Id="rId1" Type="http://schemas.openxmlformats.org/officeDocument/2006/relationships/chart" Target="../charts/chart16.xml"/>
</Relationships>
</file>

<file path=xl/drawings/_rels/drawing21.xml.rels><?xml version="1.0" encoding="UTF-8"?>
<Relationships xmlns="http://schemas.openxmlformats.org/package/2006/relationships"><Relationship Id="rId1" Type="http://schemas.openxmlformats.org/officeDocument/2006/relationships/chart" Target="../charts/chart17.xml"/>
</Relationships>
</file>

<file path=xl/drawings/_rels/drawing22.xml.rels><?xml version="1.0" encoding="UTF-8"?>
<Relationships xmlns="http://schemas.openxmlformats.org/package/2006/relationships"><Relationship Id="rId1" Type="http://schemas.openxmlformats.org/officeDocument/2006/relationships/chart" Target="../charts/chart18.xml"/>
</Relationships>
</file>

<file path=xl/drawings/_rels/drawing23.xml.rels><?xml version="1.0" encoding="UTF-8"?>
<Relationships xmlns="http://schemas.openxmlformats.org/package/2006/relationships"><Relationship Id="rId1" Type="http://schemas.openxmlformats.org/officeDocument/2006/relationships/chart" Target="../charts/chart19.xml"/>
</Relationships>
</file>

<file path=xl/drawings/_rels/drawing24.xml.rels><?xml version="1.0" encoding="UTF-8"?>
<Relationships xmlns="http://schemas.openxmlformats.org/package/2006/relationships"><Relationship Id="rId1" Type="http://schemas.openxmlformats.org/officeDocument/2006/relationships/chart" Target="../charts/chart20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3.jpe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4.jpe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3.xml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chart" Target="../charts/chart4.xml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chart" Target="../charts/chart5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2619000</xdr:colOff>
      <xdr:row>2</xdr:row>
      <xdr:rowOff>164880</xdr:rowOff>
    </xdr:to>
    <xdr:pic>
      <xdr:nvPicPr>
        <xdr:cNvPr id="0" name="Imagen 1" descr=""/>
        <xdr:cNvPicPr/>
      </xdr:nvPicPr>
      <xdr:blipFill>
        <a:blip r:embed="rId1"/>
        <a:stretch/>
      </xdr:blipFill>
      <xdr:spPr>
        <a:xfrm>
          <a:off x="0" y="0"/>
          <a:ext cx="4550040" cy="7268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9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0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1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2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114480</xdr:colOff>
      <xdr:row>22</xdr:row>
      <xdr:rowOff>152280</xdr:rowOff>
    </xdr:from>
    <xdr:to>
      <xdr:col>8</xdr:col>
      <xdr:colOff>504720</xdr:colOff>
      <xdr:row>39</xdr:row>
      <xdr:rowOff>9000</xdr:rowOff>
    </xdr:to>
    <xdr:graphicFrame>
      <xdr:nvGraphicFramePr>
        <xdr:cNvPr id="13" name="Gráfico 2"/>
        <xdr:cNvGraphicFramePr/>
      </xdr:nvGraphicFramePr>
      <xdr:xfrm>
        <a:off x="114480" y="560052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104760</xdr:colOff>
      <xdr:row>22</xdr:row>
      <xdr:rowOff>200160</xdr:rowOff>
    </xdr:from>
    <xdr:to>
      <xdr:col>8</xdr:col>
      <xdr:colOff>495000</xdr:colOff>
      <xdr:row>38</xdr:row>
      <xdr:rowOff>37800</xdr:rowOff>
    </xdr:to>
    <xdr:graphicFrame>
      <xdr:nvGraphicFramePr>
        <xdr:cNvPr id="14" name="Gráfico 1"/>
        <xdr:cNvGraphicFramePr/>
      </xdr:nvGraphicFramePr>
      <xdr:xfrm>
        <a:off x="104760" y="5648400"/>
        <a:ext cx="5660640" cy="3076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162000</xdr:colOff>
      <xdr:row>22</xdr:row>
      <xdr:rowOff>142920</xdr:rowOff>
    </xdr:from>
    <xdr:to>
      <xdr:col>8</xdr:col>
      <xdr:colOff>552240</xdr:colOff>
      <xdr:row>38</xdr:row>
      <xdr:rowOff>190080</xdr:rowOff>
    </xdr:to>
    <xdr:graphicFrame>
      <xdr:nvGraphicFramePr>
        <xdr:cNvPr id="15" name="Gráfico 1"/>
        <xdr:cNvGraphicFramePr/>
      </xdr:nvGraphicFramePr>
      <xdr:xfrm>
        <a:off x="162000" y="559116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6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7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8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2933280</xdr:colOff>
      <xdr:row>2</xdr:row>
      <xdr:rowOff>161280</xdr:rowOff>
    </xdr:to>
    <xdr:pic>
      <xdr:nvPicPr>
        <xdr:cNvPr id="1" name="Imagen 2" descr=""/>
        <xdr:cNvPicPr/>
      </xdr:nvPicPr>
      <xdr:blipFill>
        <a:blip r:embed="rId1"/>
        <a:stretch/>
      </xdr:blipFill>
      <xdr:spPr>
        <a:xfrm>
          <a:off x="0" y="0"/>
          <a:ext cx="5009760" cy="7232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9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20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21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22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23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3066840</xdr:colOff>
      <xdr:row>2</xdr:row>
      <xdr:rowOff>161280</xdr:rowOff>
    </xdr:to>
    <xdr:pic>
      <xdr:nvPicPr>
        <xdr:cNvPr id="2" name="Imagen 1" descr=""/>
        <xdr:cNvPicPr/>
      </xdr:nvPicPr>
      <xdr:blipFill>
        <a:blip r:embed="rId1"/>
        <a:stretch/>
      </xdr:blipFill>
      <xdr:spPr>
        <a:xfrm>
          <a:off x="0" y="0"/>
          <a:ext cx="5002200" cy="7232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2990520</xdr:colOff>
      <xdr:row>3</xdr:row>
      <xdr:rowOff>6120</xdr:rowOff>
    </xdr:to>
    <xdr:pic>
      <xdr:nvPicPr>
        <xdr:cNvPr id="3" name="Imagen 1" descr=""/>
        <xdr:cNvPicPr/>
      </xdr:nvPicPr>
      <xdr:blipFill>
        <a:blip r:embed="rId1"/>
        <a:stretch/>
      </xdr:blipFill>
      <xdr:spPr>
        <a:xfrm>
          <a:off x="0" y="0"/>
          <a:ext cx="4985640" cy="7203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4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5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6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7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8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19.x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drawing" Target="../drawings/drawing20.xml"/>
</Relationships>
</file>

<file path=xl/worksheets/_rels/sheet22.xml.rels><?xml version="1.0" encoding="UTF-8"?>
<Relationships xmlns="http://schemas.openxmlformats.org/package/2006/relationships"><Relationship Id="rId1" Type="http://schemas.openxmlformats.org/officeDocument/2006/relationships/drawing" Target="../drawings/drawing21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drawing" Target="../drawings/drawing22.x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drawing" Target="../drawings/drawing23.x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drawing" Target="../drawings/drawing24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7030A0"/>
    <pageSetUpPr fitToPage="false"/>
  </sheetPr>
  <dimension ref="A1:A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9" activeCellId="0" sqref="A19"/>
    </sheetView>
  </sheetViews>
  <sheetFormatPr defaultColWidth="10.5234375" defaultRowHeight="12.75" zeroHeight="false" outlineLevelRow="0" outlineLevelCol="0"/>
  <sheetData>
    <row r="1" customFormat="false" ht="26.25" hidden="false" customHeight="false" outlineLevel="0" collapsed="false">
      <c r="A1" s="1" t="s">
        <v>0</v>
      </c>
    </row>
    <row r="4" customFormat="false" ht="15" hidden="false" customHeight="true" outlineLevel="0" collapsed="false">
      <c r="A4" s="2" t="s">
        <v>1</v>
      </c>
    </row>
    <row r="5" customFormat="false" ht="15" hidden="false" customHeight="true" outlineLevel="0" collapsed="false"/>
    <row r="6" customFormat="false" ht="15" hidden="false" customHeight="true" outlineLevel="0" collapsed="false">
      <c r="A6" s="3" t="s">
        <v>2</v>
      </c>
    </row>
    <row r="7" customFormat="false" ht="15" hidden="false" customHeight="true" outlineLevel="0" collapsed="false"/>
    <row r="8" customFormat="false" ht="15" hidden="false" customHeight="true" outlineLevel="0" collapsed="false">
      <c r="A8" s="4" t="s">
        <v>3</v>
      </c>
    </row>
    <row r="9" customFormat="false" ht="15" hidden="false" customHeight="true" outlineLevel="0" collapsed="false">
      <c r="A9" s="4" t="s">
        <v>4</v>
      </c>
    </row>
    <row r="10" customFormat="false" ht="15" hidden="false" customHeight="true" outlineLevel="0" collapsed="false">
      <c r="A10" s="4" t="s">
        <v>5</v>
      </c>
    </row>
    <row r="11" customFormat="false" ht="15" hidden="false" customHeight="true" outlineLevel="0" collapsed="false">
      <c r="A11" s="4" t="s">
        <v>6</v>
      </c>
    </row>
    <row r="12" customFormat="false" ht="15" hidden="false" customHeight="true" outlineLevel="0" collapsed="false"/>
    <row r="13" customFormat="false" ht="15" hidden="false" customHeight="true" outlineLevel="0" collapsed="false">
      <c r="A13" s="2" t="s">
        <v>7</v>
      </c>
    </row>
    <row r="14" customFormat="false" ht="15" hidden="false" customHeight="true" outlineLevel="0" collapsed="false"/>
    <row r="15" customFormat="false" ht="15" hidden="false" customHeight="true" outlineLevel="0" collapsed="false">
      <c r="A15" s="5" t="s">
        <v>8</v>
      </c>
    </row>
    <row r="16" customFormat="false" ht="15" hidden="false" customHeight="true" outlineLevel="0" collapsed="false">
      <c r="A16" s="5" t="s">
        <v>9</v>
      </c>
    </row>
    <row r="20" customFormat="false" ht="15" hidden="false" customHeight="false" outlineLevel="0" collapsed="false">
      <c r="A20" s="6" t="s">
        <v>10</v>
      </c>
    </row>
    <row r="21" customFormat="false" ht="15" hidden="false" customHeight="false" outlineLevel="0" collapsed="false">
      <c r="A21" s="6" t="s">
        <v>11</v>
      </c>
    </row>
    <row r="22" customFormat="false" ht="12.75" hidden="false" customHeight="false" outlineLevel="0" collapsed="false">
      <c r="A22" s="7" t="s">
        <v>12</v>
      </c>
    </row>
    <row r="23" customFormat="false" ht="12.75" hidden="false" customHeight="false" outlineLevel="0" collapsed="false">
      <c r="A23" s="7" t="s">
        <v>13</v>
      </c>
    </row>
    <row r="24" customFormat="false" ht="12.75" hidden="false" customHeight="false" outlineLevel="0" collapsed="false">
      <c r="A24" s="7" t="s">
        <v>14</v>
      </c>
    </row>
    <row r="25" customFormat="false" ht="12.75" hidden="false" customHeight="false" outlineLevel="0" collapsed="false">
      <c r="A25" s="7" t="s">
        <v>15</v>
      </c>
    </row>
    <row r="26" customFormat="false" ht="12.75" hidden="false" customHeight="false" outlineLevel="0" collapsed="false">
      <c r="A26" s="7" t="s">
        <v>16</v>
      </c>
    </row>
    <row r="27" customFormat="false" ht="12.75" hidden="false" customHeight="false" outlineLevel="0" collapsed="false">
      <c r="A27" s="7" t="s">
        <v>17</v>
      </c>
    </row>
    <row r="28" customFormat="false" ht="12.75" hidden="false" customHeight="false" outlineLevel="0" collapsed="false">
      <c r="A28" s="7" t="s">
        <v>18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23944</v>
      </c>
      <c r="B2" s="75" t="s">
        <v>44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0</v>
      </c>
      <c r="C4" s="103" t="n">
        <v>0</v>
      </c>
      <c r="D4" s="103" t="n">
        <v>0</v>
      </c>
      <c r="E4" s="103" t="n">
        <v>0</v>
      </c>
      <c r="F4" s="103" t="n">
        <v>0</v>
      </c>
      <c r="G4" s="103" t="n">
        <v>0</v>
      </c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76</v>
      </c>
      <c r="C5" s="103" t="n">
        <v>78</v>
      </c>
      <c r="D5" s="103" t="n">
        <v>83</v>
      </c>
      <c r="E5" s="103" t="n">
        <v>76</v>
      </c>
      <c r="F5" s="103" t="n">
        <v>87</v>
      </c>
      <c r="G5" s="103" t="n">
        <v>80</v>
      </c>
      <c r="H5" s="104" t="n">
        <f aca="false">+SUM(B5:G5)</f>
        <v>480</v>
      </c>
      <c r="I5" s="105"/>
      <c r="J5" s="106" t="n">
        <v>45326</v>
      </c>
      <c r="K5" s="107" t="n">
        <f aca="false">+H5</f>
        <v>480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87</v>
      </c>
      <c r="T5" s="113" t="n">
        <f aca="false">IF(H5=0,0,+((+S5-MIN(B5:G5))/AVERAGE(B5:G5)))</f>
        <v>0.1375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 t="n">
        <v>0</v>
      </c>
      <c r="C6" s="103" t="n">
        <v>0</v>
      </c>
      <c r="D6" s="103" t="n">
        <v>0</v>
      </c>
      <c r="E6" s="103" t="n">
        <v>0</v>
      </c>
      <c r="F6" s="103" t="n">
        <v>0</v>
      </c>
      <c r="G6" s="103" t="n">
        <v>0</v>
      </c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480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480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480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480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480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480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480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480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480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480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480</v>
      </c>
      <c r="I16" s="138"/>
      <c r="J16" s="139" t="s">
        <v>23</v>
      </c>
      <c r="K16" s="140" t="n">
        <f aca="false">SUM(K4:K15)</f>
        <v>480</v>
      </c>
      <c r="L16" s="141" t="n">
        <f aca="false">SUM(L4:L15)</f>
        <v>1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1</v>
      </c>
      <c r="Q16" s="110"/>
      <c r="R16" s="110"/>
      <c r="S16" s="143" t="n">
        <f aca="false">+MAX(S4:S15)</f>
        <v>87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n">
        <f aca="false">SMALL(B4:B15,COUNTIF(B4:B15,"&lt;=0")+1)</f>
        <v>76</v>
      </c>
      <c r="C17" s="60" t="n">
        <f aca="false">SMALL(C4:C15,COUNTIF(C4:C15,"&lt;=0")+1)</f>
        <v>78</v>
      </c>
      <c r="D17" s="60" t="n">
        <f aca="false">SMALL(D4:D15,COUNTIF(D4:D15,"&lt;=0")+1)</f>
        <v>83</v>
      </c>
      <c r="E17" s="60" t="n">
        <f aca="false">SMALL(E4:E15,COUNTIF(E4:E15,"&lt;=0")+1)</f>
        <v>76</v>
      </c>
      <c r="F17" s="60" t="n">
        <f aca="false">SMALL(F4:F15,COUNTIF(F4:F15,"&lt;=0")+1)</f>
        <v>87</v>
      </c>
      <c r="G17" s="60" t="n">
        <f aca="false">SMALL(G4:G15,COUNTIF(G4:G15,"&lt;=0")+1)</f>
        <v>80</v>
      </c>
      <c r="H17" s="60" t="n">
        <f aca="false">SMALL(H4:H15,COUNTIF(H4:H15,"&lt;=0")+1)</f>
        <v>480</v>
      </c>
      <c r="I17" s="138"/>
      <c r="J17" s="145" t="s">
        <v>92</v>
      </c>
      <c r="K17" s="146" t="n">
        <f aca="false">SMALL(K4:K15,COUNTIF(K4:K15,"&lt;=0")+1)</f>
        <v>480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n">
        <f aca="false">AVERAGEIF(B4:B15,"&gt;0")</f>
        <v>76</v>
      </c>
      <c r="C18" s="109" t="n">
        <f aca="false">AVERAGEIF(C4:C15,"&gt;0")</f>
        <v>78</v>
      </c>
      <c r="D18" s="109" t="n">
        <f aca="false">AVERAGEIF(D4:D15,"&gt;0")</f>
        <v>83</v>
      </c>
      <c r="E18" s="109" t="n">
        <f aca="false">AVERAGEIF(E4:E15,"&gt;0")</f>
        <v>76</v>
      </c>
      <c r="F18" s="109" t="n">
        <f aca="false">AVERAGEIF(F4:F15,"&gt;0")</f>
        <v>87</v>
      </c>
      <c r="G18" s="109" t="n">
        <f aca="false">AVERAGEIF(G4:G15,"&gt;0")</f>
        <v>80</v>
      </c>
      <c r="H18" s="109" t="n">
        <f aca="false">AVERAGEIF(H4:H15,"&gt;0")</f>
        <v>480</v>
      </c>
      <c r="I18" s="138"/>
      <c r="J18" s="150" t="s">
        <v>93</v>
      </c>
      <c r="K18" s="151" t="n">
        <f aca="false">AVERAGEIF(K4:K15,"&gt;0")</f>
        <v>480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n">
        <f aca="false" t="array" ref="B19:B19">+MEDIAN(IF(B4:B15&lt;&gt;0,B4:B15))</f>
        <v>76</v>
      </c>
      <c r="C19" s="109" t="n">
        <f aca="false" t="array" ref="C19:C19">+MEDIAN(IF(C4:C15&lt;&gt;0,C4:C15))</f>
        <v>78</v>
      </c>
      <c r="D19" s="109" t="n">
        <f aca="false" t="array" ref="D19:D19">+MEDIAN(IF(D4:D15&lt;&gt;0,D4:D15))</f>
        <v>83</v>
      </c>
      <c r="E19" s="109" t="n">
        <f aca="false" t="array" ref="E19:E19">+MEDIAN(IF(E4:E15&lt;&gt;0,E4:E15))</f>
        <v>76</v>
      </c>
      <c r="F19" s="109" t="n">
        <f aca="false" t="array" ref="F19:F19">+MEDIAN(IF(F4:F15&lt;&gt;0,F4:F15))</f>
        <v>87</v>
      </c>
      <c r="G19" s="109" t="n">
        <f aca="false" t="array" ref="G19:G19">+MEDIAN(IF(G4:G15&lt;&gt;0,G4:G15))</f>
        <v>80</v>
      </c>
      <c r="H19" s="109" t="n">
        <f aca="false" t="array" ref="H19:H19">+MEDIAN(IF(H4:H15&lt;&gt;0,H4:H15))</f>
        <v>480</v>
      </c>
      <c r="I19" s="138"/>
      <c r="J19" s="150" t="s">
        <v>94</v>
      </c>
      <c r="K19" s="151" t="n">
        <f aca="false" t="array" ref="K19:K19">+MEDIAN(IF(K4:K15&lt;&gt;0,K4:K15))</f>
        <v>480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76</v>
      </c>
      <c r="C20" s="154" t="n">
        <f aca="false">+MAX(C4:C15)</f>
        <v>78</v>
      </c>
      <c r="D20" s="154" t="n">
        <f aca="false">+MAX(D4:D15)</f>
        <v>83</v>
      </c>
      <c r="E20" s="154" t="n">
        <f aca="false">+MAX(E4:E15)</f>
        <v>76</v>
      </c>
      <c r="F20" s="154" t="n">
        <f aca="false">+MAX(F4:F15)</f>
        <v>87</v>
      </c>
      <c r="G20" s="154" t="n">
        <f aca="false">+MAX(G4:G15)</f>
        <v>80</v>
      </c>
      <c r="H20" s="154" t="n">
        <f aca="false">+MAX(H4:H15)</f>
        <v>480</v>
      </c>
      <c r="I20" s="138"/>
      <c r="J20" s="150" t="s">
        <v>95</v>
      </c>
      <c r="K20" s="151" t="n">
        <f aca="false">+MAX(K4:K15)</f>
        <v>480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96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n">
        <f aca="false">+(B20-B17)/B18</f>
        <v>0</v>
      </c>
      <c r="C22" s="63" t="n">
        <f aca="false">+(C20-C17)/C18</f>
        <v>0</v>
      </c>
      <c r="D22" s="63" t="n">
        <f aca="false">+(D20-D17)/D18</f>
        <v>0</v>
      </c>
      <c r="E22" s="63" t="n">
        <f aca="false">+(E20-E17)/E18</f>
        <v>0</v>
      </c>
      <c r="F22" s="63" t="n">
        <f aca="false">+(F20-F17)/F18</f>
        <v>0</v>
      </c>
      <c r="G22" s="63" t="n">
        <f aca="false">+(G20-G17)/G18</f>
        <v>0</v>
      </c>
      <c r="H22" s="63" t="n">
        <f aca="false">+(H20-H17)/H18</f>
        <v>0</v>
      </c>
      <c r="I22" s="138"/>
      <c r="J22" s="159" t="s">
        <v>69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18139</v>
      </c>
      <c r="B2" s="75" t="s">
        <v>38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85</v>
      </c>
      <c r="C4" s="103" t="n">
        <v>86</v>
      </c>
      <c r="D4" s="103" t="n">
        <v>89</v>
      </c>
      <c r="E4" s="103" t="n">
        <v>89</v>
      </c>
      <c r="F4" s="103" t="n">
        <v>89</v>
      </c>
      <c r="G4" s="103" t="n">
        <v>88</v>
      </c>
      <c r="H4" s="104" t="n">
        <f aca="false">+SUM(B4:G4)</f>
        <v>526</v>
      </c>
      <c r="I4" s="105"/>
      <c r="J4" s="106" t="n">
        <v>45312</v>
      </c>
      <c r="K4" s="107" t="n">
        <f aca="false">+H4</f>
        <v>526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89</v>
      </c>
      <c r="T4" s="113" t="n">
        <f aca="false">IF(H4=0,0,+((+S4-MIN(B4:G4))/AVERAGE(B4:G4)))</f>
        <v>0.0456273764258555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0</v>
      </c>
      <c r="C5" s="103" t="n">
        <v>0</v>
      </c>
      <c r="D5" s="103" t="n">
        <v>0</v>
      </c>
      <c r="E5" s="103" t="n">
        <v>0</v>
      </c>
      <c r="F5" s="103" t="n">
        <v>0</v>
      </c>
      <c r="G5" s="103" t="n">
        <v>0</v>
      </c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 t="n">
        <v>92</v>
      </c>
      <c r="C6" s="103" t="n">
        <v>89</v>
      </c>
      <c r="D6" s="103" t="n">
        <v>91</v>
      </c>
      <c r="E6" s="103" t="n">
        <v>88</v>
      </c>
      <c r="F6" s="103" t="n">
        <v>87</v>
      </c>
      <c r="G6" s="103" t="n">
        <v>89</v>
      </c>
      <c r="H6" s="104" t="n">
        <f aca="false">+SUM(B6:G6)</f>
        <v>536</v>
      </c>
      <c r="I6" s="105"/>
      <c r="J6" s="106" t="n">
        <v>45354</v>
      </c>
      <c r="K6" s="107" t="n">
        <f aca="false">+H6</f>
        <v>536</v>
      </c>
      <c r="L6" s="108" t="n">
        <f aca="false">+IF(K6=0,0,1)</f>
        <v>1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2</v>
      </c>
      <c r="O6" s="109" t="n">
        <f aca="false">IF(COUNTIF($K$4:K6,"&gt;0")&lt;3,0,+IF(K6=0,0,IF(K6&lt;=Q6,0,IF(Q6&lt;=R6,0,3))))</f>
        <v>0</v>
      </c>
      <c r="P6" s="107" t="n">
        <f aca="false">+SUM(L6:O6)</f>
        <v>3</v>
      </c>
      <c r="Q6" s="109" t="n">
        <f aca="false">+K5</f>
        <v>0</v>
      </c>
      <c r="R6" s="109" t="n">
        <f aca="false">+K4</f>
        <v>526</v>
      </c>
      <c r="S6" s="117" t="n">
        <f aca="false">+MAX(B6:G6)</f>
        <v>92</v>
      </c>
      <c r="T6" s="113" t="n">
        <f aca="false">IF(H6=0,0,+((+S6-MIN(B6:G6))/AVERAGE(B6:G6)))</f>
        <v>0.0559701492537313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536</v>
      </c>
      <c r="R7" s="109" t="n">
        <f aca="false">+IF(K6=0,+R6,+LOOKUP(2,1/($K$4:K5&gt;0),$K$4:K5))</f>
        <v>526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536</v>
      </c>
      <c r="R8" s="109" t="n">
        <f aca="false">+IF(K7=0,+R7,+LOOKUP(2,1/($K$4:K6&gt;0),$K$4:K6))</f>
        <v>526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536</v>
      </c>
      <c r="R9" s="109" t="n">
        <f aca="false">+IF(K8=0,+R8,+LOOKUP(2,1/($K$4:K7&gt;0),$K$4:K7))</f>
        <v>526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536</v>
      </c>
      <c r="R10" s="109" t="n">
        <f aca="false">+IF(K9=0,+R9,+LOOKUP(2,1/($K$4:K8&gt;0),$K$4:K8))</f>
        <v>526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536</v>
      </c>
      <c r="R11" s="109" t="n">
        <f aca="false">+IF(K10=0,+R10,+LOOKUP(2,1/($K$4:K9&gt;0),$K$4:K9))</f>
        <v>526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536</v>
      </c>
      <c r="R12" s="109" t="n">
        <f aca="false">+IF(K11=0,+R11,+LOOKUP(2,1/($K$4:K10&gt;0),$K$4:K10))</f>
        <v>526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536</v>
      </c>
      <c r="R13" s="109" t="n">
        <f aca="false">+IF(K12=0,+R12,+LOOKUP(2,1/($K$4:K11&gt;0),$K$4:K11))</f>
        <v>526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536</v>
      </c>
      <c r="R14" s="109" t="n">
        <f aca="false">+IF(K13=0,+R13,+LOOKUP(2,1/($K$4:K12&gt;0),$K$4:K12))</f>
        <v>526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536</v>
      </c>
      <c r="R15" s="132" t="n">
        <f aca="false">+IF(K14=0,+R14,+LOOKUP(2,1/($K$4:K13&gt;0),$K$4:K13))</f>
        <v>526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1062</v>
      </c>
      <c r="I16" s="138"/>
      <c r="J16" s="139" t="s">
        <v>23</v>
      </c>
      <c r="K16" s="140" t="n">
        <f aca="false">SUM(K4:K15)</f>
        <v>1062</v>
      </c>
      <c r="L16" s="141" t="n">
        <f aca="false">SUM(L4:L15)</f>
        <v>2</v>
      </c>
      <c r="M16" s="141" t="n">
        <f aca="false">SUM(M4:M15)</f>
        <v>0</v>
      </c>
      <c r="N16" s="141" t="n">
        <f aca="false">SUM(N4:N15)</f>
        <v>2</v>
      </c>
      <c r="O16" s="141" t="n">
        <f aca="false">SUM(O4:O15)</f>
        <v>0</v>
      </c>
      <c r="P16" s="142" t="n">
        <f aca="false">SUM(P4:P15)</f>
        <v>4</v>
      </c>
      <c r="Q16" s="110"/>
      <c r="R16" s="110"/>
      <c r="S16" s="143" t="n">
        <f aca="false">+MAX(S4:S15)</f>
        <v>92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n">
        <f aca="false">SMALL(B4:B15,COUNTIF(B4:B15,"&lt;=0")+1)</f>
        <v>85</v>
      </c>
      <c r="C17" s="60" t="n">
        <f aca="false">SMALL(C4:C15,COUNTIF(C4:C15,"&lt;=0")+1)</f>
        <v>86</v>
      </c>
      <c r="D17" s="60" t="n">
        <f aca="false">SMALL(D4:D15,COUNTIF(D4:D15,"&lt;=0")+1)</f>
        <v>89</v>
      </c>
      <c r="E17" s="60" t="n">
        <f aca="false">SMALL(E4:E15,COUNTIF(E4:E15,"&lt;=0")+1)</f>
        <v>88</v>
      </c>
      <c r="F17" s="60" t="n">
        <f aca="false">SMALL(F4:F15,COUNTIF(F4:F15,"&lt;=0")+1)</f>
        <v>87</v>
      </c>
      <c r="G17" s="60" t="n">
        <f aca="false">SMALL(G4:G15,COUNTIF(G4:G15,"&lt;=0")+1)</f>
        <v>88</v>
      </c>
      <c r="H17" s="60" t="n">
        <f aca="false">SMALL(H4:H15,COUNTIF(H4:H15,"&lt;=0")+1)</f>
        <v>526</v>
      </c>
      <c r="I17" s="138"/>
      <c r="J17" s="145" t="s">
        <v>92</v>
      </c>
      <c r="K17" s="146" t="n">
        <f aca="false">SMALL(K4:K15,COUNTIF(K4:K15,"&lt;=0")+1)</f>
        <v>526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n">
        <f aca="false">AVERAGEIF(B4:B15,"&gt;0")</f>
        <v>88.5</v>
      </c>
      <c r="C18" s="109" t="n">
        <f aca="false">AVERAGEIF(C4:C15,"&gt;0")</f>
        <v>87.5</v>
      </c>
      <c r="D18" s="109" t="n">
        <f aca="false">AVERAGEIF(D4:D15,"&gt;0")</f>
        <v>90</v>
      </c>
      <c r="E18" s="109" t="n">
        <f aca="false">AVERAGEIF(E4:E15,"&gt;0")</f>
        <v>88.5</v>
      </c>
      <c r="F18" s="109" t="n">
        <f aca="false">AVERAGEIF(F4:F15,"&gt;0")</f>
        <v>88</v>
      </c>
      <c r="G18" s="109" t="n">
        <f aca="false">AVERAGEIF(G4:G15,"&gt;0")</f>
        <v>88.5</v>
      </c>
      <c r="H18" s="109" t="n">
        <f aca="false">AVERAGEIF(H4:H15,"&gt;0")</f>
        <v>531</v>
      </c>
      <c r="I18" s="138"/>
      <c r="J18" s="150" t="s">
        <v>93</v>
      </c>
      <c r="K18" s="151" t="n">
        <f aca="false">AVERAGEIF(K4:K15,"&gt;0")</f>
        <v>531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n">
        <f aca="false" t="array" ref="B19:B19">+MEDIAN(IF(B4:B15&lt;&gt;0,B4:B15))</f>
        <v>88.5</v>
      </c>
      <c r="C19" s="109" t="n">
        <f aca="false" t="array" ref="C19:C19">+MEDIAN(IF(C4:C15&lt;&gt;0,C4:C15))</f>
        <v>87.5</v>
      </c>
      <c r="D19" s="109" t="n">
        <f aca="false" t="array" ref="D19:D19">+MEDIAN(IF(D4:D15&lt;&gt;0,D4:D15))</f>
        <v>90</v>
      </c>
      <c r="E19" s="109" t="n">
        <f aca="false" t="array" ref="E19:E19">+MEDIAN(IF(E4:E15&lt;&gt;0,E4:E15))</f>
        <v>88.5</v>
      </c>
      <c r="F19" s="109" t="n">
        <f aca="false" t="array" ref="F19:F19">+MEDIAN(IF(F4:F15&lt;&gt;0,F4:F15))</f>
        <v>88</v>
      </c>
      <c r="G19" s="109" t="n">
        <f aca="false" t="array" ref="G19:G19">+MEDIAN(IF(G4:G15&lt;&gt;0,G4:G15))</f>
        <v>88.5</v>
      </c>
      <c r="H19" s="109" t="n">
        <f aca="false" t="array" ref="H19:H19">+MEDIAN(IF(H4:H15&lt;&gt;0,H4:H15))</f>
        <v>531</v>
      </c>
      <c r="I19" s="138"/>
      <c r="J19" s="150" t="s">
        <v>94</v>
      </c>
      <c r="K19" s="151" t="n">
        <f aca="false" t="array" ref="K19:K19">+MEDIAN(IF(K4:K15&lt;&gt;0,K4:K15))</f>
        <v>531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92</v>
      </c>
      <c r="C20" s="154" t="n">
        <f aca="false">+MAX(C4:C15)</f>
        <v>89</v>
      </c>
      <c r="D20" s="154" t="n">
        <f aca="false">+MAX(D4:D15)</f>
        <v>91</v>
      </c>
      <c r="E20" s="154" t="n">
        <f aca="false">+MAX(E4:E15)</f>
        <v>89</v>
      </c>
      <c r="F20" s="154" t="n">
        <f aca="false">+MAX(F4:F15)</f>
        <v>89</v>
      </c>
      <c r="G20" s="154" t="n">
        <f aca="false">+MAX(G4:G15)</f>
        <v>89</v>
      </c>
      <c r="H20" s="154" t="n">
        <f aca="false">+MAX(H4:H15)</f>
        <v>536</v>
      </c>
      <c r="I20" s="138"/>
      <c r="J20" s="150" t="s">
        <v>95</v>
      </c>
      <c r="K20" s="151" t="n">
        <f aca="false">+MAX(K4:K15)</f>
        <v>536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n">
        <f aca="false" t="array" ref="B21:B21">+STDEV(IF(B4:B15&gt;0,B4:B15))</f>
        <v>4.94974746830583</v>
      </c>
      <c r="C21" s="155" t="n">
        <f aca="false" t="array" ref="C21:C21">+STDEV(IF(C4:C15&gt;0,C4:C15))</f>
        <v>2.12132034355964</v>
      </c>
      <c r="D21" s="155" t="n">
        <f aca="false" t="array" ref="D21:D21">+STDEV(IF(D4:D15&gt;0,D4:D15))</f>
        <v>1.4142135623731</v>
      </c>
      <c r="E21" s="155" t="n">
        <f aca="false" t="array" ref="E21:E21">+STDEV(IF(E4:E15&gt;0,E4:E15))</f>
        <v>0.707106781186548</v>
      </c>
      <c r="F21" s="155" t="n">
        <f aca="false" t="array" ref="F21:F21">+STDEV(IF(F4:F15&gt;0,F4:F15))</f>
        <v>1.4142135623731</v>
      </c>
      <c r="G21" s="155" t="n">
        <f aca="false" t="array" ref="G21:G21">+STDEV(IF(G4:G15&gt;0,G4:G15))</f>
        <v>0.707106781186548</v>
      </c>
      <c r="H21" s="155" t="n">
        <f aca="false" t="array" ref="H21:H21">+STDEV(IF(H4:H15&gt;0,H4:H15))</f>
        <v>7.07106781186548</v>
      </c>
      <c r="I21" s="138"/>
      <c r="J21" s="150" t="s">
        <v>96</v>
      </c>
      <c r="K21" s="156" t="n">
        <f aca="false" t="array" ref="K21:K21">+STDEV(IF(K4:K15&gt;0,K4:K15))</f>
        <v>7.07106781186548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n">
        <f aca="false">+(B20-B17)/B18</f>
        <v>0.0790960451977401</v>
      </c>
      <c r="C22" s="63" t="n">
        <f aca="false">+(C20-C17)/C18</f>
        <v>0.0342857142857143</v>
      </c>
      <c r="D22" s="63" t="n">
        <f aca="false">+(D20-D17)/D18</f>
        <v>0.0222222222222222</v>
      </c>
      <c r="E22" s="63" t="n">
        <f aca="false">+(E20-E17)/E18</f>
        <v>0.0112994350282486</v>
      </c>
      <c r="F22" s="63" t="n">
        <f aca="false">+(F20-F17)/F18</f>
        <v>0.0227272727272727</v>
      </c>
      <c r="G22" s="63" t="n">
        <f aca="false">+(G20-G17)/G18</f>
        <v>0.0112994350282486</v>
      </c>
      <c r="H22" s="63" t="n">
        <f aca="false">+(H20-H17)/H18</f>
        <v>0.0188323917137476</v>
      </c>
      <c r="I22" s="138"/>
      <c r="J22" s="159" t="s">
        <v>69</v>
      </c>
      <c r="K22" s="160" t="n">
        <f aca="false">+K21/K18</f>
        <v>0.0133165118867523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3.29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21927</v>
      </c>
      <c r="B2" s="75" t="s">
        <v>28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80</v>
      </c>
      <c r="C4" s="103" t="n">
        <v>90</v>
      </c>
      <c r="D4" s="103" t="n">
        <v>88</v>
      </c>
      <c r="E4" s="103" t="n">
        <v>86</v>
      </c>
      <c r="F4" s="103" t="n">
        <v>84</v>
      </c>
      <c r="G4" s="103" t="n">
        <v>86</v>
      </c>
      <c r="H4" s="104" t="n">
        <f aca="false">+SUM(B4:G4)</f>
        <v>514</v>
      </c>
      <c r="I4" s="105"/>
      <c r="J4" s="106" t="n">
        <v>45312</v>
      </c>
      <c r="K4" s="107" t="n">
        <f aca="false">+H4</f>
        <v>514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90</v>
      </c>
      <c r="T4" s="113" t="n">
        <f aca="false">IF(H4=0,0,+((+S4-MIN(B4:G4))/AVERAGE(B4:G4)))</f>
        <v>0.116731517509728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83</v>
      </c>
      <c r="C5" s="103" t="n">
        <v>88</v>
      </c>
      <c r="D5" s="103" t="n">
        <v>88</v>
      </c>
      <c r="E5" s="103" t="n">
        <v>76</v>
      </c>
      <c r="F5" s="103" t="n">
        <v>82</v>
      </c>
      <c r="G5" s="103" t="n">
        <v>88</v>
      </c>
      <c r="H5" s="104" t="n">
        <f aca="false">+SUM(B5:G5)</f>
        <v>505</v>
      </c>
      <c r="I5" s="105"/>
      <c r="J5" s="106" t="n">
        <v>45326</v>
      </c>
      <c r="K5" s="107" t="n">
        <f aca="false">+H5</f>
        <v>505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88</v>
      </c>
      <c r="T5" s="113" t="n">
        <f aca="false">IF(H5=0,0,+((+S5-MIN(B5:G5))/AVERAGE(B5:G5)))</f>
        <v>0.142574257425743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 t="n">
        <v>86</v>
      </c>
      <c r="C6" s="103" t="n">
        <v>85</v>
      </c>
      <c r="D6" s="103" t="n">
        <v>84</v>
      </c>
      <c r="E6" s="103" t="n">
        <v>81</v>
      </c>
      <c r="F6" s="103" t="n">
        <v>86</v>
      </c>
      <c r="G6" s="103" t="n">
        <v>92</v>
      </c>
      <c r="H6" s="104" t="n">
        <f aca="false">+SUM(B6:G6)</f>
        <v>514</v>
      </c>
      <c r="I6" s="105"/>
      <c r="J6" s="106" t="n">
        <v>45354</v>
      </c>
      <c r="K6" s="107" t="n">
        <f aca="false">+H6</f>
        <v>514</v>
      </c>
      <c r="L6" s="108" t="n">
        <f aca="false">+IF(K6=0,0,1)</f>
        <v>1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2</v>
      </c>
      <c r="O6" s="109" t="n">
        <f aca="false">IF(COUNTIF($K$4:K6,"&gt;0")&lt;3,0,+IF(K6=0,0,IF(K6&lt;=Q6,0,IF(Q6&lt;=R6,0,3))))</f>
        <v>0</v>
      </c>
      <c r="P6" s="107" t="n">
        <f aca="false">+SUM(L6:O6)</f>
        <v>3</v>
      </c>
      <c r="Q6" s="109" t="n">
        <f aca="false">+K5</f>
        <v>505</v>
      </c>
      <c r="R6" s="109" t="n">
        <f aca="false">+K4</f>
        <v>514</v>
      </c>
      <c r="S6" s="117" t="n">
        <f aca="false">+MAX(B6:G6)</f>
        <v>92</v>
      </c>
      <c r="T6" s="113" t="n">
        <f aca="false">IF(H6=0,0,+((+S6-MIN(B6:G6))/AVERAGE(B6:G6)))</f>
        <v>0.1284046692607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514</v>
      </c>
      <c r="R7" s="109" t="n">
        <f aca="false">+IF(K6=0,+R6,+LOOKUP(2,1/($K$4:K5&gt;0),$K$4:K5))</f>
        <v>505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514</v>
      </c>
      <c r="R8" s="109" t="n">
        <f aca="false">+IF(K7=0,+R7,+LOOKUP(2,1/($K$4:K6&gt;0),$K$4:K6))</f>
        <v>505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514</v>
      </c>
      <c r="R9" s="109" t="n">
        <f aca="false">+IF(K8=0,+R8,+LOOKUP(2,1/($K$4:K7&gt;0),$K$4:K7))</f>
        <v>505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514</v>
      </c>
      <c r="R10" s="109" t="n">
        <f aca="false">+IF(K9=0,+R9,+LOOKUP(2,1/($K$4:K8&gt;0),$K$4:K8))</f>
        <v>505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514</v>
      </c>
      <c r="R11" s="109" t="n">
        <f aca="false">+IF(K10=0,+R10,+LOOKUP(2,1/($K$4:K9&gt;0),$K$4:K9))</f>
        <v>505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514</v>
      </c>
      <c r="R12" s="109" t="n">
        <f aca="false">+IF(K11=0,+R11,+LOOKUP(2,1/($K$4:K10&gt;0),$K$4:K10))</f>
        <v>505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514</v>
      </c>
      <c r="R13" s="109" t="n">
        <f aca="false">+IF(K12=0,+R12,+LOOKUP(2,1/($K$4:K11&gt;0),$K$4:K11))</f>
        <v>505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514</v>
      </c>
      <c r="R14" s="109" t="n">
        <f aca="false">+IF(K13=0,+R13,+LOOKUP(2,1/($K$4:K12&gt;0),$K$4:K12))</f>
        <v>505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514</v>
      </c>
      <c r="R15" s="132" t="n">
        <f aca="false">+IF(K14=0,+R14,+LOOKUP(2,1/($K$4:K13&gt;0),$K$4:K13))</f>
        <v>505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1533</v>
      </c>
      <c r="I16" s="138"/>
      <c r="J16" s="139" t="s">
        <v>23</v>
      </c>
      <c r="K16" s="140" t="n">
        <f aca="false">SUM(K4:K15)</f>
        <v>1533</v>
      </c>
      <c r="L16" s="141" t="n">
        <f aca="false">SUM(L4:L15)</f>
        <v>3</v>
      </c>
      <c r="M16" s="141" t="n">
        <f aca="false">SUM(M4:M15)</f>
        <v>0</v>
      </c>
      <c r="N16" s="141" t="n">
        <f aca="false">SUM(N4:N15)</f>
        <v>2</v>
      </c>
      <c r="O16" s="141" t="n">
        <f aca="false">SUM(O4:O15)</f>
        <v>0</v>
      </c>
      <c r="P16" s="142" t="n">
        <f aca="false">SUM(P4:P15)</f>
        <v>5</v>
      </c>
      <c r="Q16" s="110"/>
      <c r="R16" s="110"/>
      <c r="S16" s="143" t="n">
        <f aca="false">+MAX(S4:S15)</f>
        <v>92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n">
        <f aca="false">SMALL(B4:B15,COUNTIF(B4:B15,"&lt;=0")+1)</f>
        <v>80</v>
      </c>
      <c r="C17" s="60" t="n">
        <f aca="false">SMALL(C4:C15,COUNTIF(C4:C15,"&lt;=0")+1)</f>
        <v>85</v>
      </c>
      <c r="D17" s="60" t="n">
        <f aca="false">SMALL(D4:D15,COUNTIF(D4:D15,"&lt;=0")+1)</f>
        <v>84</v>
      </c>
      <c r="E17" s="60" t="n">
        <f aca="false">SMALL(E4:E15,COUNTIF(E4:E15,"&lt;=0")+1)</f>
        <v>76</v>
      </c>
      <c r="F17" s="60" t="n">
        <f aca="false">SMALL(F4:F15,COUNTIF(F4:F15,"&lt;=0")+1)</f>
        <v>82</v>
      </c>
      <c r="G17" s="60" t="n">
        <f aca="false">SMALL(G4:G15,COUNTIF(G4:G15,"&lt;=0")+1)</f>
        <v>86</v>
      </c>
      <c r="H17" s="60" t="n">
        <f aca="false">SMALL(H4:H15,COUNTIF(H4:H15,"&lt;=0")+1)</f>
        <v>505</v>
      </c>
      <c r="I17" s="138"/>
      <c r="J17" s="145" t="s">
        <v>92</v>
      </c>
      <c r="K17" s="146" t="n">
        <f aca="false">SMALL(K4:K15,COUNTIF(K4:K15,"&lt;=0")+1)</f>
        <v>505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n">
        <f aca="false">AVERAGEIF(B4:B15,"&gt;0")</f>
        <v>83</v>
      </c>
      <c r="C18" s="109" t="n">
        <f aca="false">AVERAGEIF(C4:C15,"&gt;0")</f>
        <v>87.6666666666667</v>
      </c>
      <c r="D18" s="109" t="n">
        <f aca="false">AVERAGEIF(D4:D15,"&gt;0")</f>
        <v>86.6666666666667</v>
      </c>
      <c r="E18" s="109" t="n">
        <f aca="false">AVERAGEIF(E4:E15,"&gt;0")</f>
        <v>81</v>
      </c>
      <c r="F18" s="109" t="n">
        <f aca="false">AVERAGEIF(F4:F15,"&gt;0")</f>
        <v>84</v>
      </c>
      <c r="G18" s="109" t="n">
        <f aca="false">AVERAGEIF(G4:G15,"&gt;0")</f>
        <v>88.6666666666667</v>
      </c>
      <c r="H18" s="109" t="n">
        <f aca="false">AVERAGEIF(H4:H15,"&gt;0")</f>
        <v>511</v>
      </c>
      <c r="I18" s="138"/>
      <c r="J18" s="150" t="s">
        <v>93</v>
      </c>
      <c r="K18" s="151" t="n">
        <f aca="false">AVERAGEIF(K4:K15,"&gt;0")</f>
        <v>511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n">
        <f aca="false" t="array" ref="B19:B19">+MEDIAN(IF(B4:B15&lt;&gt;0,B4:B15))</f>
        <v>83</v>
      </c>
      <c r="C19" s="109" t="n">
        <f aca="false" t="array" ref="C19:C19">+MEDIAN(IF(C4:C15&lt;&gt;0,C4:C15))</f>
        <v>88</v>
      </c>
      <c r="D19" s="109" t="n">
        <f aca="false" t="array" ref="D19:D19">+MEDIAN(IF(D4:D15&lt;&gt;0,D4:D15))</f>
        <v>88</v>
      </c>
      <c r="E19" s="109" t="n">
        <f aca="false" t="array" ref="E19:E19">+MEDIAN(IF(E4:E15&lt;&gt;0,E4:E15))</f>
        <v>81</v>
      </c>
      <c r="F19" s="109" t="n">
        <f aca="false" t="array" ref="F19:F19">+MEDIAN(IF(F4:F15&lt;&gt;0,F4:F15))</f>
        <v>84</v>
      </c>
      <c r="G19" s="109" t="n">
        <f aca="false" t="array" ref="G19:G19">+MEDIAN(IF(G4:G15&lt;&gt;0,G4:G15))</f>
        <v>88</v>
      </c>
      <c r="H19" s="109" t="n">
        <f aca="false" t="array" ref="H19:H19">+MEDIAN(IF(H4:H15&lt;&gt;0,H4:H15))</f>
        <v>514</v>
      </c>
      <c r="I19" s="138"/>
      <c r="J19" s="150" t="s">
        <v>94</v>
      </c>
      <c r="K19" s="151" t="n">
        <f aca="false" t="array" ref="K19:K19">+MEDIAN(IF(K4:K15&lt;&gt;0,K4:K15))</f>
        <v>514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86</v>
      </c>
      <c r="C20" s="154" t="n">
        <f aca="false">+MAX(C4:C15)</f>
        <v>90</v>
      </c>
      <c r="D20" s="154" t="n">
        <f aca="false">+MAX(D4:D15)</f>
        <v>88</v>
      </c>
      <c r="E20" s="154" t="n">
        <f aca="false">+MAX(E4:E15)</f>
        <v>86</v>
      </c>
      <c r="F20" s="154" t="n">
        <f aca="false">+MAX(F4:F15)</f>
        <v>86</v>
      </c>
      <c r="G20" s="154" t="n">
        <f aca="false">+MAX(G4:G15)</f>
        <v>92</v>
      </c>
      <c r="H20" s="154" t="n">
        <f aca="false">+MAX(H4:H15)</f>
        <v>514</v>
      </c>
      <c r="I20" s="138"/>
      <c r="J20" s="150" t="s">
        <v>95</v>
      </c>
      <c r="K20" s="151" t="n">
        <f aca="false">+MAX(K4:K15)</f>
        <v>514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n">
        <f aca="false" t="array" ref="B21:B21">+STDEV(IF(B4:B15&gt;0,B4:B15))</f>
        <v>3</v>
      </c>
      <c r="C21" s="155" t="n">
        <f aca="false" t="array" ref="C21:C21">+STDEV(IF(C4:C15&gt;0,C4:C15))</f>
        <v>2.51661147842358</v>
      </c>
      <c r="D21" s="155" t="n">
        <f aca="false" t="array" ref="D21:D21">+STDEV(IF(D4:D15&gt;0,D4:D15))</f>
        <v>2.3094010767585</v>
      </c>
      <c r="E21" s="155" t="n">
        <f aca="false" t="array" ref="E21:E21">+STDEV(IF(E4:E15&gt;0,E4:E15))</f>
        <v>5</v>
      </c>
      <c r="F21" s="155" t="n">
        <f aca="false" t="array" ref="F21:F21">+STDEV(IF(F4:F15&gt;0,F4:F15))</f>
        <v>2</v>
      </c>
      <c r="G21" s="155" t="n">
        <f aca="false" t="array" ref="G21:G21">+STDEV(IF(G4:G15&gt;0,G4:G15))</f>
        <v>3.05505046330389</v>
      </c>
      <c r="H21" s="155" t="n">
        <f aca="false" t="array" ref="H21:H21">+STDEV(IF(H4:H15&gt;0,H4:H15))</f>
        <v>5.19615242270663</v>
      </c>
      <c r="I21" s="138"/>
      <c r="J21" s="150" t="s">
        <v>96</v>
      </c>
      <c r="K21" s="156" t="n">
        <f aca="false" t="array" ref="K21:K21">+STDEV(IF(K4:K15&gt;0,K4:K15))</f>
        <v>5.19615242270663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n">
        <f aca="false">+(B20-B17)/B18</f>
        <v>0.072289156626506</v>
      </c>
      <c r="C22" s="63" t="n">
        <f aca="false">+(C20-C17)/C18</f>
        <v>0.0570342205323194</v>
      </c>
      <c r="D22" s="63" t="n">
        <f aca="false">+(D20-D17)/D18</f>
        <v>0.0461538461538462</v>
      </c>
      <c r="E22" s="63" t="n">
        <f aca="false">+(E20-E17)/E18</f>
        <v>0.123456790123457</v>
      </c>
      <c r="F22" s="63" t="n">
        <f aca="false">+(F20-F17)/F18</f>
        <v>0.0476190476190476</v>
      </c>
      <c r="G22" s="63" t="n">
        <f aca="false">+(G20-G17)/G18</f>
        <v>0.0676691729323308</v>
      </c>
      <c r="H22" s="63" t="n">
        <f aca="false">+(H20-H17)/H18</f>
        <v>0.0176125244618395</v>
      </c>
      <c r="I22" s="138"/>
      <c r="J22" s="159" t="s">
        <v>69</v>
      </c>
      <c r="K22" s="160" t="n">
        <f aca="false">+K21/K18</f>
        <v>0.0101685957391519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20850</v>
      </c>
      <c r="B2" s="75" t="s">
        <v>34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86</v>
      </c>
      <c r="C4" s="103" t="n">
        <v>89</v>
      </c>
      <c r="D4" s="103" t="n">
        <v>91</v>
      </c>
      <c r="E4" s="103" t="n">
        <v>85</v>
      </c>
      <c r="F4" s="103" t="n">
        <v>82</v>
      </c>
      <c r="G4" s="103" t="n">
        <v>84</v>
      </c>
      <c r="H4" s="104" t="n">
        <f aca="false">+SUM(B4:G4)</f>
        <v>517</v>
      </c>
      <c r="I4" s="105"/>
      <c r="J4" s="106" t="n">
        <v>45312</v>
      </c>
      <c r="K4" s="107" t="n">
        <f aca="false">+H4</f>
        <v>517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91</v>
      </c>
      <c r="T4" s="113" t="n">
        <f aca="false">IF(H4=0,0,+((+S4-MIN(B4:G4))/AVERAGE(B4:G4)))</f>
        <v>0.104448742746615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77</v>
      </c>
      <c r="C5" s="103" t="n">
        <v>85</v>
      </c>
      <c r="D5" s="103" t="n">
        <v>83</v>
      </c>
      <c r="E5" s="103" t="n">
        <v>87</v>
      </c>
      <c r="F5" s="103" t="n">
        <v>83</v>
      </c>
      <c r="G5" s="103" t="n">
        <v>93</v>
      </c>
      <c r="H5" s="104" t="n">
        <f aca="false">+SUM(B5:G5)</f>
        <v>508</v>
      </c>
      <c r="I5" s="105"/>
      <c r="J5" s="106" t="n">
        <v>45326</v>
      </c>
      <c r="K5" s="107" t="n">
        <f aca="false">+H5</f>
        <v>508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93</v>
      </c>
      <c r="T5" s="113" t="n">
        <f aca="false">IF(H5=0,0,+((+S5-MIN(B5:G5))/AVERAGE(B5:G5)))</f>
        <v>0.188976377952756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 t="n">
        <v>84</v>
      </c>
      <c r="C6" s="103" t="n">
        <v>89</v>
      </c>
      <c r="D6" s="103" t="n">
        <v>83</v>
      </c>
      <c r="E6" s="103" t="n">
        <v>85</v>
      </c>
      <c r="F6" s="103" t="n">
        <v>88</v>
      </c>
      <c r="G6" s="103" t="n">
        <v>83</v>
      </c>
      <c r="H6" s="104" t="n">
        <f aca="false">+SUM(B6:G6)</f>
        <v>512</v>
      </c>
      <c r="I6" s="105"/>
      <c r="J6" s="106" t="n">
        <v>45354</v>
      </c>
      <c r="K6" s="107" t="n">
        <f aca="false">+H6</f>
        <v>512</v>
      </c>
      <c r="L6" s="108" t="n">
        <f aca="false">+IF(K6=0,0,1)</f>
        <v>1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2</v>
      </c>
      <c r="O6" s="109" t="n">
        <f aca="false">IF(COUNTIF($K$4:K6,"&gt;0")&lt;3,0,+IF(K6=0,0,IF(K6&lt;=Q6,0,IF(Q6&lt;=R6,0,3))))</f>
        <v>0</v>
      </c>
      <c r="P6" s="107" t="n">
        <f aca="false">+SUM(L6:O6)</f>
        <v>3</v>
      </c>
      <c r="Q6" s="109" t="n">
        <f aca="false">+K5</f>
        <v>508</v>
      </c>
      <c r="R6" s="109" t="n">
        <f aca="false">+K4</f>
        <v>517</v>
      </c>
      <c r="S6" s="117" t="n">
        <f aca="false">+MAX(B6:G6)</f>
        <v>89</v>
      </c>
      <c r="T6" s="113" t="n">
        <f aca="false">IF(H6=0,0,+((+S6-MIN(B6:G6))/AVERAGE(B6:G6)))</f>
        <v>0.0703125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512</v>
      </c>
      <c r="R7" s="109" t="n">
        <f aca="false">+IF(K6=0,+R6,+LOOKUP(2,1/($K$4:K5&gt;0),$K$4:K5))</f>
        <v>508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512</v>
      </c>
      <c r="R8" s="109" t="n">
        <f aca="false">+IF(K7=0,+R7,+LOOKUP(2,1/($K$4:K6&gt;0),$K$4:K6))</f>
        <v>508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512</v>
      </c>
      <c r="R9" s="109" t="n">
        <f aca="false">+IF(K8=0,+R8,+LOOKUP(2,1/($K$4:K7&gt;0),$K$4:K7))</f>
        <v>508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512</v>
      </c>
      <c r="R10" s="109" t="n">
        <f aca="false">+IF(K9=0,+R9,+LOOKUP(2,1/($K$4:K8&gt;0),$K$4:K8))</f>
        <v>508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512</v>
      </c>
      <c r="R11" s="109" t="n">
        <f aca="false">+IF(K10=0,+R10,+LOOKUP(2,1/($K$4:K9&gt;0),$K$4:K9))</f>
        <v>508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512</v>
      </c>
      <c r="R12" s="109" t="n">
        <f aca="false">+IF(K11=0,+R11,+LOOKUP(2,1/($K$4:K10&gt;0),$K$4:K10))</f>
        <v>508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512</v>
      </c>
      <c r="R13" s="109" t="n">
        <f aca="false">+IF(K12=0,+R12,+LOOKUP(2,1/($K$4:K11&gt;0),$K$4:K11))</f>
        <v>508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512</v>
      </c>
      <c r="R14" s="109" t="n">
        <f aca="false">+IF(K13=0,+R13,+LOOKUP(2,1/($K$4:K12&gt;0),$K$4:K12))</f>
        <v>508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512</v>
      </c>
      <c r="R15" s="132" t="n">
        <f aca="false">+IF(K14=0,+R14,+LOOKUP(2,1/($K$4:K13&gt;0),$K$4:K13))</f>
        <v>508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1537</v>
      </c>
      <c r="I16" s="138"/>
      <c r="J16" s="139" t="s">
        <v>23</v>
      </c>
      <c r="K16" s="140" t="n">
        <f aca="false">SUM(K4:K15)</f>
        <v>1537</v>
      </c>
      <c r="L16" s="141" t="n">
        <f aca="false">SUM(L4:L15)</f>
        <v>3</v>
      </c>
      <c r="M16" s="141" t="n">
        <f aca="false">SUM(M4:M15)</f>
        <v>0</v>
      </c>
      <c r="N16" s="141" t="n">
        <f aca="false">SUM(N4:N15)</f>
        <v>2</v>
      </c>
      <c r="O16" s="141" t="n">
        <f aca="false">SUM(O4:O15)</f>
        <v>0</v>
      </c>
      <c r="P16" s="142" t="n">
        <f aca="false">SUM(P4:P15)</f>
        <v>5</v>
      </c>
      <c r="Q16" s="110"/>
      <c r="R16" s="110"/>
      <c r="S16" s="143" t="n">
        <f aca="false">+MAX(S4:S15)</f>
        <v>93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n">
        <f aca="false">SMALL(B4:B15,COUNTIF(B4:B15,"&lt;=0")+1)</f>
        <v>77</v>
      </c>
      <c r="C17" s="60" t="n">
        <f aca="false">SMALL(C4:C15,COUNTIF(C4:C15,"&lt;=0")+1)</f>
        <v>85</v>
      </c>
      <c r="D17" s="60" t="n">
        <f aca="false">SMALL(D4:D15,COUNTIF(D4:D15,"&lt;=0")+1)</f>
        <v>83</v>
      </c>
      <c r="E17" s="60" t="n">
        <f aca="false">SMALL(E4:E15,COUNTIF(E4:E15,"&lt;=0")+1)</f>
        <v>85</v>
      </c>
      <c r="F17" s="60" t="n">
        <f aca="false">SMALL(F4:F15,COUNTIF(F4:F15,"&lt;=0")+1)</f>
        <v>82</v>
      </c>
      <c r="G17" s="60" t="n">
        <f aca="false">SMALL(G4:G15,COUNTIF(G4:G15,"&lt;=0")+1)</f>
        <v>83</v>
      </c>
      <c r="H17" s="60" t="n">
        <f aca="false">SMALL(H4:H15,COUNTIF(H4:H15,"&lt;=0")+1)</f>
        <v>508</v>
      </c>
      <c r="I17" s="138"/>
      <c r="J17" s="145" t="s">
        <v>92</v>
      </c>
      <c r="K17" s="146" t="n">
        <f aca="false">SMALL(K4:K15,COUNTIF(K4:K15,"&lt;=0")+1)</f>
        <v>508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n">
        <f aca="false">AVERAGEIF(B4:B15,"&gt;0")</f>
        <v>82.3333333333333</v>
      </c>
      <c r="C18" s="109" t="n">
        <f aca="false">AVERAGEIF(C4:C15,"&gt;0")</f>
        <v>87.6666666666667</v>
      </c>
      <c r="D18" s="109" t="n">
        <f aca="false">AVERAGEIF(D4:D15,"&gt;0")</f>
        <v>85.6666666666667</v>
      </c>
      <c r="E18" s="109" t="n">
        <f aca="false">AVERAGEIF(E4:E15,"&gt;0")</f>
        <v>85.6666666666667</v>
      </c>
      <c r="F18" s="109" t="n">
        <f aca="false">AVERAGEIF(F4:F15,"&gt;0")</f>
        <v>84.3333333333333</v>
      </c>
      <c r="G18" s="109" t="n">
        <f aca="false">AVERAGEIF(G4:G15,"&gt;0")</f>
        <v>86.6666666666667</v>
      </c>
      <c r="H18" s="109" t="n">
        <f aca="false">AVERAGEIF(H4:H15,"&gt;0")</f>
        <v>512.333333333333</v>
      </c>
      <c r="I18" s="138"/>
      <c r="J18" s="150" t="s">
        <v>93</v>
      </c>
      <c r="K18" s="151" t="n">
        <f aca="false">AVERAGEIF(K4:K15,"&gt;0")</f>
        <v>512.333333333333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n">
        <f aca="false" t="array" ref="B19:B19">+MEDIAN(IF(B4:B15&lt;&gt;0,B4:B15))</f>
        <v>84</v>
      </c>
      <c r="C19" s="109" t="n">
        <f aca="false" t="array" ref="C19:C19">+MEDIAN(IF(C4:C15&lt;&gt;0,C4:C15))</f>
        <v>89</v>
      </c>
      <c r="D19" s="109" t="n">
        <f aca="false" t="array" ref="D19:D19">+MEDIAN(IF(D4:D15&lt;&gt;0,D4:D15))</f>
        <v>83</v>
      </c>
      <c r="E19" s="109" t="n">
        <f aca="false" t="array" ref="E19:E19">+MEDIAN(IF(E4:E15&lt;&gt;0,E4:E15))</f>
        <v>85</v>
      </c>
      <c r="F19" s="109" t="n">
        <f aca="false" t="array" ref="F19:F19">+MEDIAN(IF(F4:F15&lt;&gt;0,F4:F15))</f>
        <v>83</v>
      </c>
      <c r="G19" s="109" t="n">
        <f aca="false" t="array" ref="G19:G19">+MEDIAN(IF(G4:G15&lt;&gt;0,G4:G15))</f>
        <v>84</v>
      </c>
      <c r="H19" s="109" t="n">
        <f aca="false" t="array" ref="H19:H19">+MEDIAN(IF(H4:H15&lt;&gt;0,H4:H15))</f>
        <v>512</v>
      </c>
      <c r="I19" s="138"/>
      <c r="J19" s="150" t="s">
        <v>94</v>
      </c>
      <c r="K19" s="151" t="n">
        <f aca="false" t="array" ref="K19:K19">+MEDIAN(IF(K4:K15&lt;&gt;0,K4:K15))</f>
        <v>512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86</v>
      </c>
      <c r="C20" s="154" t="n">
        <f aca="false">+MAX(C4:C15)</f>
        <v>89</v>
      </c>
      <c r="D20" s="154" t="n">
        <f aca="false">+MAX(D4:D15)</f>
        <v>91</v>
      </c>
      <c r="E20" s="154" t="n">
        <f aca="false">+MAX(E4:E15)</f>
        <v>87</v>
      </c>
      <c r="F20" s="154" t="n">
        <f aca="false">+MAX(F4:F15)</f>
        <v>88</v>
      </c>
      <c r="G20" s="154" t="n">
        <f aca="false">+MAX(G4:G15)</f>
        <v>93</v>
      </c>
      <c r="H20" s="154" t="n">
        <f aca="false">+MAX(H4:H15)</f>
        <v>517</v>
      </c>
      <c r="I20" s="138"/>
      <c r="J20" s="150" t="s">
        <v>95</v>
      </c>
      <c r="K20" s="151" t="n">
        <f aca="false">+MAX(K4:K15)</f>
        <v>517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n">
        <f aca="false" t="array" ref="B21:B21">+STDEV(IF(B4:B15&gt;0,B4:B15))</f>
        <v>4.72581562625261</v>
      </c>
      <c r="C21" s="155" t="n">
        <f aca="false" t="array" ref="C21:C21">+STDEV(IF(C4:C15&gt;0,C4:C15))</f>
        <v>2.3094010767585</v>
      </c>
      <c r="D21" s="155" t="n">
        <f aca="false" t="array" ref="D21:D21">+STDEV(IF(D4:D15&gt;0,D4:D15))</f>
        <v>4.61880215351701</v>
      </c>
      <c r="E21" s="155" t="n">
        <f aca="false" t="array" ref="E21:E21">+STDEV(IF(E4:E15&gt;0,E4:E15))</f>
        <v>1.15470053837925</v>
      </c>
      <c r="F21" s="155" t="n">
        <f aca="false" t="array" ref="F21:F21">+STDEV(IF(F4:F15&gt;0,F4:F15))</f>
        <v>3.21455025366432</v>
      </c>
      <c r="G21" s="155" t="n">
        <f aca="false" t="array" ref="G21:G21">+STDEV(IF(G4:G15&gt;0,G4:G15))</f>
        <v>5.5075705472861</v>
      </c>
      <c r="H21" s="155" t="n">
        <f aca="false" t="array" ref="H21:H21">+STDEV(IF(H4:H15&gt;0,H4:H15))</f>
        <v>4.50924975282289</v>
      </c>
      <c r="I21" s="138"/>
      <c r="J21" s="150" t="s">
        <v>96</v>
      </c>
      <c r="K21" s="156" t="n">
        <f aca="false" t="array" ref="K21:K21">+STDEV(IF(K4:K15&gt;0,K4:K15))</f>
        <v>4.50924975282289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n">
        <f aca="false">+(B20-B17)/B18</f>
        <v>0.109311740890688</v>
      </c>
      <c r="C22" s="63" t="n">
        <f aca="false">+(C20-C17)/C18</f>
        <v>0.0456273764258555</v>
      </c>
      <c r="D22" s="63" t="n">
        <f aca="false">+(D20-D17)/D18</f>
        <v>0.0933852140077821</v>
      </c>
      <c r="E22" s="63" t="n">
        <f aca="false">+(E20-E17)/E18</f>
        <v>0.0233463035019455</v>
      </c>
      <c r="F22" s="63" t="n">
        <f aca="false">+(F20-F17)/F18</f>
        <v>0.0711462450592885</v>
      </c>
      <c r="G22" s="63" t="n">
        <f aca="false">+(G20-G17)/G18</f>
        <v>0.115384615384615</v>
      </c>
      <c r="H22" s="63" t="n">
        <f aca="false">+(H20-H17)/H18</f>
        <v>0.0175666883539362</v>
      </c>
      <c r="I22" s="138"/>
      <c r="J22" s="159" t="s">
        <v>69</v>
      </c>
      <c r="K22" s="160" t="n">
        <f aca="false">+K21/K18</f>
        <v>0.00880139834643376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22741</v>
      </c>
      <c r="B2" s="75" t="s">
        <v>48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0</v>
      </c>
      <c r="C4" s="103" t="n">
        <v>0</v>
      </c>
      <c r="D4" s="103" t="n">
        <v>0</v>
      </c>
      <c r="E4" s="103" t="n">
        <v>0</v>
      </c>
      <c r="F4" s="103" t="n">
        <v>0</v>
      </c>
      <c r="G4" s="103" t="n">
        <v>0</v>
      </c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0</v>
      </c>
      <c r="C5" s="103" t="n">
        <v>0</v>
      </c>
      <c r="D5" s="103" t="n">
        <v>0</v>
      </c>
      <c r="E5" s="103" t="n">
        <v>0</v>
      </c>
      <c r="F5" s="103" t="n">
        <v>0</v>
      </c>
      <c r="G5" s="103" t="n">
        <v>0</v>
      </c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 t="n">
        <v>93</v>
      </c>
      <c r="C6" s="103" t="n">
        <v>96</v>
      </c>
      <c r="D6" s="103" t="n">
        <v>90</v>
      </c>
      <c r="E6" s="103" t="n">
        <v>96</v>
      </c>
      <c r="F6" s="103" t="n">
        <v>95</v>
      </c>
      <c r="G6" s="103" t="n">
        <v>96</v>
      </c>
      <c r="H6" s="104" t="n">
        <f aca="false">+SUM(B6:G6)</f>
        <v>566</v>
      </c>
      <c r="I6" s="105"/>
      <c r="J6" s="106" t="n">
        <v>45354</v>
      </c>
      <c r="K6" s="107" t="n">
        <f aca="false">+H6</f>
        <v>566</v>
      </c>
      <c r="L6" s="108" t="n">
        <f aca="false">+IF(K6=0,0,1)</f>
        <v>1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1</v>
      </c>
      <c r="Q6" s="109" t="n">
        <f aca="false">+K5</f>
        <v>0</v>
      </c>
      <c r="R6" s="109" t="n">
        <f aca="false">+K4</f>
        <v>0</v>
      </c>
      <c r="S6" s="117" t="n">
        <f aca="false">+MAX(B6:G6)</f>
        <v>96</v>
      </c>
      <c r="T6" s="113" t="n">
        <f aca="false">IF(H6=0,0,+((+S6-MIN(B6:G6))/AVERAGE(B6:G6)))</f>
        <v>0.0636042402826855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566</v>
      </c>
      <c r="R7" s="109" t="e">
        <f aca="false">+IF(K6=0,+R6,+LOOKUP(2,1/($K$4:K5&gt;0),$K$4:K5))</f>
        <v>#N/A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566</v>
      </c>
      <c r="R8" s="109" t="e">
        <f aca="false">+IF(K7=0,+R7,+LOOKUP(2,1/($K$4:K6&gt;0),$K$4:K6))</f>
        <v>#N/A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566</v>
      </c>
      <c r="R9" s="109" t="e">
        <f aca="false">+IF(K8=0,+R8,+LOOKUP(2,1/($K$4:K7&gt;0),$K$4:K7))</f>
        <v>#N/A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566</v>
      </c>
      <c r="R10" s="109" t="e">
        <f aca="false">+IF(K9=0,+R9,+LOOKUP(2,1/($K$4:K8&gt;0),$K$4:K8))</f>
        <v>#N/A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566</v>
      </c>
      <c r="R11" s="109" t="e">
        <f aca="false">+IF(K10=0,+R10,+LOOKUP(2,1/($K$4:K9&gt;0),$K$4:K9))</f>
        <v>#N/A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566</v>
      </c>
      <c r="R12" s="109" t="e">
        <f aca="false">+IF(K11=0,+R11,+LOOKUP(2,1/($K$4:K10&gt;0),$K$4:K10))</f>
        <v>#N/A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566</v>
      </c>
      <c r="R13" s="109" t="e">
        <f aca="false">+IF(K12=0,+R12,+LOOKUP(2,1/($K$4:K11&gt;0),$K$4:K11))</f>
        <v>#N/A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566</v>
      </c>
      <c r="R14" s="109" t="e">
        <f aca="false">+IF(K13=0,+R13,+LOOKUP(2,1/($K$4:K12&gt;0),$K$4:K12))</f>
        <v>#N/A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566</v>
      </c>
      <c r="R15" s="132" t="e">
        <f aca="false">+IF(K14=0,+R14,+LOOKUP(2,1/($K$4:K13&gt;0),$K$4:K13))</f>
        <v>#N/A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566</v>
      </c>
      <c r="I16" s="138"/>
      <c r="J16" s="139" t="s">
        <v>23</v>
      </c>
      <c r="K16" s="140" t="n">
        <f aca="false">SUM(K4:K15)</f>
        <v>566</v>
      </c>
      <c r="L16" s="141" t="n">
        <f aca="false">SUM(L4:L15)</f>
        <v>1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1</v>
      </c>
      <c r="Q16" s="110"/>
      <c r="R16" s="110"/>
      <c r="S16" s="143" t="n">
        <f aca="false">+MAX(S4:S15)</f>
        <v>96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n">
        <f aca="false">SMALL(B4:B15,COUNTIF(B4:B15,"&lt;=0")+1)</f>
        <v>93</v>
      </c>
      <c r="C17" s="60" t="n">
        <f aca="false">SMALL(C4:C15,COUNTIF(C4:C15,"&lt;=0")+1)</f>
        <v>96</v>
      </c>
      <c r="D17" s="60" t="n">
        <f aca="false">SMALL(D4:D15,COUNTIF(D4:D15,"&lt;=0")+1)</f>
        <v>90</v>
      </c>
      <c r="E17" s="60" t="n">
        <f aca="false">SMALL(E4:E15,COUNTIF(E4:E15,"&lt;=0")+1)</f>
        <v>96</v>
      </c>
      <c r="F17" s="60" t="n">
        <f aca="false">SMALL(F4:F15,COUNTIF(F4:F15,"&lt;=0")+1)</f>
        <v>95</v>
      </c>
      <c r="G17" s="60" t="n">
        <f aca="false">SMALL(G4:G15,COUNTIF(G4:G15,"&lt;=0")+1)</f>
        <v>96</v>
      </c>
      <c r="H17" s="60" t="n">
        <f aca="false">SMALL(H4:H15,COUNTIF(H4:H15,"&lt;=0")+1)</f>
        <v>566</v>
      </c>
      <c r="I17" s="138"/>
      <c r="J17" s="145" t="s">
        <v>92</v>
      </c>
      <c r="K17" s="146" t="n">
        <f aca="false">SMALL(K4:K15,COUNTIF(K4:K15,"&lt;=0")+1)</f>
        <v>566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n">
        <f aca="false">AVERAGEIF(B4:B15,"&gt;0")</f>
        <v>93</v>
      </c>
      <c r="C18" s="109" t="n">
        <f aca="false">AVERAGEIF(C4:C15,"&gt;0")</f>
        <v>96</v>
      </c>
      <c r="D18" s="109" t="n">
        <f aca="false">AVERAGEIF(D4:D15,"&gt;0")</f>
        <v>90</v>
      </c>
      <c r="E18" s="109" t="n">
        <f aca="false">AVERAGEIF(E4:E15,"&gt;0")</f>
        <v>96</v>
      </c>
      <c r="F18" s="109" t="n">
        <f aca="false">AVERAGEIF(F4:F15,"&gt;0")</f>
        <v>95</v>
      </c>
      <c r="G18" s="109" t="n">
        <f aca="false">AVERAGEIF(G4:G15,"&gt;0")</f>
        <v>96</v>
      </c>
      <c r="H18" s="109" t="n">
        <f aca="false">AVERAGEIF(H4:H15,"&gt;0")</f>
        <v>566</v>
      </c>
      <c r="I18" s="138"/>
      <c r="J18" s="150" t="s">
        <v>93</v>
      </c>
      <c r="K18" s="151" t="n">
        <f aca="false">AVERAGEIF(K4:K15,"&gt;0")</f>
        <v>566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n">
        <f aca="false" t="array" ref="B19:B19">+MEDIAN(IF(B4:B15&lt;&gt;0,B4:B15))</f>
        <v>93</v>
      </c>
      <c r="C19" s="109" t="n">
        <f aca="false" t="array" ref="C19:C19">+MEDIAN(IF(C4:C15&lt;&gt;0,C4:C15))</f>
        <v>96</v>
      </c>
      <c r="D19" s="109" t="n">
        <f aca="false" t="array" ref="D19:D19">+MEDIAN(IF(D4:D15&lt;&gt;0,D4:D15))</f>
        <v>90</v>
      </c>
      <c r="E19" s="109" t="n">
        <f aca="false" t="array" ref="E19:E19">+MEDIAN(IF(E4:E15&lt;&gt;0,E4:E15))</f>
        <v>96</v>
      </c>
      <c r="F19" s="109" t="n">
        <f aca="false" t="array" ref="F19:F19">+MEDIAN(IF(F4:F15&lt;&gt;0,F4:F15))</f>
        <v>95</v>
      </c>
      <c r="G19" s="109" t="n">
        <f aca="false" t="array" ref="G19:G19">+MEDIAN(IF(G4:G15&lt;&gt;0,G4:G15))</f>
        <v>96</v>
      </c>
      <c r="H19" s="109" t="n">
        <f aca="false" t="array" ref="H19:H19">+MEDIAN(IF(H4:H15&lt;&gt;0,H4:H15))</f>
        <v>566</v>
      </c>
      <c r="I19" s="138"/>
      <c r="J19" s="150" t="s">
        <v>94</v>
      </c>
      <c r="K19" s="151" t="n">
        <f aca="false" t="array" ref="K19:K19">+MEDIAN(IF(K4:K15&lt;&gt;0,K4:K15))</f>
        <v>566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93</v>
      </c>
      <c r="C20" s="154" t="n">
        <f aca="false">+MAX(C4:C15)</f>
        <v>96</v>
      </c>
      <c r="D20" s="154" t="n">
        <f aca="false">+MAX(D4:D15)</f>
        <v>90</v>
      </c>
      <c r="E20" s="154" t="n">
        <f aca="false">+MAX(E4:E15)</f>
        <v>96</v>
      </c>
      <c r="F20" s="154" t="n">
        <f aca="false">+MAX(F4:F15)</f>
        <v>95</v>
      </c>
      <c r="G20" s="154" t="n">
        <f aca="false">+MAX(G4:G15)</f>
        <v>96</v>
      </c>
      <c r="H20" s="154" t="n">
        <f aca="false">+MAX(H4:H15)</f>
        <v>566</v>
      </c>
      <c r="I20" s="138"/>
      <c r="J20" s="150" t="s">
        <v>95</v>
      </c>
      <c r="K20" s="151" t="n">
        <f aca="false">+MAX(K4:K15)</f>
        <v>566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96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n">
        <f aca="false">+(B20-B17)/B18</f>
        <v>0</v>
      </c>
      <c r="C22" s="63" t="n">
        <f aca="false">+(C20-C17)/C18</f>
        <v>0</v>
      </c>
      <c r="D22" s="63" t="n">
        <f aca="false">+(D20-D17)/D18</f>
        <v>0</v>
      </c>
      <c r="E22" s="63" t="n">
        <f aca="false">+(E20-E17)/E18</f>
        <v>0</v>
      </c>
      <c r="F22" s="63" t="n">
        <f aca="false">+(F20-F17)/F18</f>
        <v>0</v>
      </c>
      <c r="G22" s="63" t="n">
        <f aca="false">+(G20-G17)/G18</f>
        <v>0</v>
      </c>
      <c r="H22" s="63" t="n">
        <f aca="false">+(H20-H17)/H18</f>
        <v>0</v>
      </c>
      <c r="I22" s="138"/>
      <c r="J22" s="159" t="s">
        <v>69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86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16836</v>
      </c>
      <c r="B2" s="75" t="s">
        <v>24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87</v>
      </c>
      <c r="C4" s="103" t="n">
        <v>78</v>
      </c>
      <c r="D4" s="103" t="n">
        <v>84</v>
      </c>
      <c r="E4" s="103" t="n">
        <v>80</v>
      </c>
      <c r="F4" s="103" t="n">
        <v>82</v>
      </c>
      <c r="G4" s="103" t="n">
        <v>86</v>
      </c>
      <c r="H4" s="104" t="n">
        <f aca="false">+SUM(B4:G4)</f>
        <v>497</v>
      </c>
      <c r="I4" s="105"/>
      <c r="J4" s="106" t="n">
        <v>45312</v>
      </c>
      <c r="K4" s="107" t="n">
        <f aca="false">+H4</f>
        <v>497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87</v>
      </c>
      <c r="T4" s="113" t="n">
        <f aca="false">IF(H4=0,0,+((+S4-MIN(B4:G4))/AVERAGE(B4:G4)))</f>
        <v>0.108651911468813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88</v>
      </c>
      <c r="C5" s="103" t="n">
        <v>86</v>
      </c>
      <c r="D5" s="103" t="n">
        <v>84</v>
      </c>
      <c r="E5" s="103" t="n">
        <v>82</v>
      </c>
      <c r="F5" s="103" t="n">
        <v>85</v>
      </c>
      <c r="G5" s="103" t="n">
        <v>82</v>
      </c>
      <c r="H5" s="104" t="n">
        <f aca="false">+SUM(B5:G5)</f>
        <v>507</v>
      </c>
      <c r="I5" s="105"/>
      <c r="J5" s="106" t="n">
        <v>45326</v>
      </c>
      <c r="K5" s="107" t="n">
        <f aca="false">+H5</f>
        <v>507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2</v>
      </c>
      <c r="O5" s="109"/>
      <c r="P5" s="107" t="n">
        <f aca="false">+SUM(L5:O5)</f>
        <v>3</v>
      </c>
      <c r="S5" s="117" t="n">
        <f aca="false">+MAX(B5:G5)</f>
        <v>88</v>
      </c>
      <c r="T5" s="113" t="n">
        <f aca="false">IF(H5=0,0,+((+S5-MIN(B5:G5))/AVERAGE(B5:G5)))</f>
        <v>0.0710059171597633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 t="n">
        <v>83</v>
      </c>
      <c r="C6" s="103" t="n">
        <v>86</v>
      </c>
      <c r="D6" s="103" t="n">
        <v>88</v>
      </c>
      <c r="E6" s="103" t="n">
        <v>88</v>
      </c>
      <c r="F6" s="103" t="n">
        <v>90</v>
      </c>
      <c r="G6" s="103" t="n">
        <v>86</v>
      </c>
      <c r="H6" s="104" t="n">
        <f aca="false">+SUM(B6:G6)</f>
        <v>521</v>
      </c>
      <c r="I6" s="105"/>
      <c r="J6" s="106" t="n">
        <v>45354</v>
      </c>
      <c r="K6" s="107" t="n">
        <f aca="false">+H6</f>
        <v>521</v>
      </c>
      <c r="L6" s="108" t="n">
        <f aca="false">+IF(K6=0,0,1)</f>
        <v>1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3</v>
      </c>
      <c r="P6" s="107" t="n">
        <f aca="false">+SUM(L6:O6)</f>
        <v>4</v>
      </c>
      <c r="Q6" s="109" t="n">
        <f aca="false">+K5</f>
        <v>507</v>
      </c>
      <c r="R6" s="109" t="n">
        <f aca="false">+K4</f>
        <v>497</v>
      </c>
      <c r="S6" s="117" t="n">
        <f aca="false">+MAX(B6:G6)</f>
        <v>90</v>
      </c>
      <c r="T6" s="113" t="n">
        <f aca="false">IF(H6=0,0,+((+S6-MIN(B6:G6))/AVERAGE(B6:G6)))</f>
        <v>0.0806142034548944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521</v>
      </c>
      <c r="R7" s="109" t="n">
        <f aca="false">+IF(K6=0,+R6,+LOOKUP(2,1/($K$4:K5&gt;0),$K$4:K5))</f>
        <v>507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521</v>
      </c>
      <c r="R8" s="109" t="n">
        <f aca="false">+IF(K7=0,+R7,+LOOKUP(2,1/($K$4:K6&gt;0),$K$4:K6))</f>
        <v>507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521</v>
      </c>
      <c r="R9" s="109" t="n">
        <f aca="false">+IF(K8=0,+R8,+LOOKUP(2,1/($K$4:K7&gt;0),$K$4:K7))</f>
        <v>507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521</v>
      </c>
      <c r="R10" s="109" t="n">
        <f aca="false">+IF(K9=0,+R9,+LOOKUP(2,1/($K$4:K8&gt;0),$K$4:K8))</f>
        <v>507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521</v>
      </c>
      <c r="R11" s="109" t="n">
        <f aca="false">+IF(K10=0,+R10,+LOOKUP(2,1/($K$4:K9&gt;0),$K$4:K9))</f>
        <v>507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521</v>
      </c>
      <c r="R12" s="109" t="n">
        <f aca="false">+IF(K11=0,+R11,+LOOKUP(2,1/($K$4:K10&gt;0),$K$4:K10))</f>
        <v>507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521</v>
      </c>
      <c r="R13" s="109" t="n">
        <f aca="false">+IF(K12=0,+R12,+LOOKUP(2,1/($K$4:K11&gt;0),$K$4:K11))</f>
        <v>507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521</v>
      </c>
      <c r="R14" s="109" t="n">
        <f aca="false">+IF(K13=0,+R13,+LOOKUP(2,1/($K$4:K12&gt;0),$K$4:K12))</f>
        <v>507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521</v>
      </c>
      <c r="R15" s="132" t="n">
        <f aca="false">+IF(K14=0,+R14,+LOOKUP(2,1/($K$4:K13&gt;0),$K$4:K13))</f>
        <v>507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1525</v>
      </c>
      <c r="I16" s="138"/>
      <c r="J16" s="139" t="s">
        <v>23</v>
      </c>
      <c r="K16" s="140" t="n">
        <f aca="false">SUM(K4:K15)</f>
        <v>1525</v>
      </c>
      <c r="L16" s="141" t="n">
        <f aca="false">SUM(L4:L15)</f>
        <v>3</v>
      </c>
      <c r="M16" s="141" t="n">
        <f aca="false">SUM(M4:M15)</f>
        <v>0</v>
      </c>
      <c r="N16" s="141" t="n">
        <f aca="false">SUM(N4:N15)</f>
        <v>2</v>
      </c>
      <c r="O16" s="141" t="n">
        <f aca="false">SUM(O4:O15)</f>
        <v>3</v>
      </c>
      <c r="P16" s="142" t="n">
        <f aca="false">SUM(P4:P15)</f>
        <v>8</v>
      </c>
      <c r="Q16" s="110"/>
      <c r="R16" s="110"/>
      <c r="S16" s="143" t="n">
        <f aca="false">+MAX(S4:S15)</f>
        <v>90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n">
        <f aca="false">SMALL(B4:B15,COUNTIF(B4:B15,"&lt;=0")+1)</f>
        <v>83</v>
      </c>
      <c r="C17" s="60" t="n">
        <f aca="false">SMALL(C4:C15,COUNTIF(C4:C15,"&lt;=0")+1)</f>
        <v>78</v>
      </c>
      <c r="D17" s="60" t="n">
        <f aca="false">SMALL(D4:D15,COUNTIF(D4:D15,"&lt;=0")+1)</f>
        <v>84</v>
      </c>
      <c r="E17" s="60" t="n">
        <f aca="false">SMALL(E4:E15,COUNTIF(E4:E15,"&lt;=0")+1)</f>
        <v>80</v>
      </c>
      <c r="F17" s="60" t="n">
        <f aca="false">SMALL(F4:F15,COUNTIF(F4:F15,"&lt;=0")+1)</f>
        <v>82</v>
      </c>
      <c r="G17" s="60" t="n">
        <f aca="false">SMALL(G4:G15,COUNTIF(G4:G15,"&lt;=0")+1)</f>
        <v>82</v>
      </c>
      <c r="H17" s="60" t="n">
        <f aca="false">SMALL(H4:H15,COUNTIF(H4:H15,"&lt;=0")+1)</f>
        <v>497</v>
      </c>
      <c r="I17" s="138"/>
      <c r="J17" s="145" t="s">
        <v>92</v>
      </c>
      <c r="K17" s="146" t="n">
        <f aca="false">SMALL(K4:K15,COUNTIF(K4:K15,"&lt;=0")+1)</f>
        <v>497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n">
        <f aca="false">AVERAGEIF(B4:B15,"&gt;0")</f>
        <v>86</v>
      </c>
      <c r="C18" s="109" t="n">
        <f aca="false">AVERAGEIF(C4:C15,"&gt;0")</f>
        <v>83.3333333333333</v>
      </c>
      <c r="D18" s="109" t="n">
        <f aca="false">AVERAGEIF(D4:D15,"&gt;0")</f>
        <v>85.3333333333333</v>
      </c>
      <c r="E18" s="109" t="n">
        <f aca="false">AVERAGEIF(E4:E15,"&gt;0")</f>
        <v>83.3333333333333</v>
      </c>
      <c r="F18" s="109" t="n">
        <f aca="false">AVERAGEIF(F4:F15,"&gt;0")</f>
        <v>85.6666666666667</v>
      </c>
      <c r="G18" s="109" t="n">
        <f aca="false">AVERAGEIF(G4:G15,"&gt;0")</f>
        <v>84.6666666666667</v>
      </c>
      <c r="H18" s="109" t="n">
        <f aca="false">AVERAGEIF(H4:H15,"&gt;0")</f>
        <v>508.333333333333</v>
      </c>
      <c r="I18" s="138"/>
      <c r="J18" s="150" t="s">
        <v>93</v>
      </c>
      <c r="K18" s="151" t="n">
        <f aca="false">AVERAGEIF(K4:K15,"&gt;0")</f>
        <v>508.333333333333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n">
        <f aca="false" t="array" ref="B19:B19">+MEDIAN(IF(B4:B15&lt;&gt;0,B4:B15))</f>
        <v>87</v>
      </c>
      <c r="C19" s="109" t="n">
        <f aca="false" t="array" ref="C19:C19">+MEDIAN(IF(C4:C15&lt;&gt;0,C4:C15))</f>
        <v>86</v>
      </c>
      <c r="D19" s="109" t="n">
        <f aca="false" t="array" ref="D19:D19">+MEDIAN(IF(D4:D15&lt;&gt;0,D4:D15))</f>
        <v>84</v>
      </c>
      <c r="E19" s="109" t="n">
        <f aca="false" t="array" ref="E19:E19">+MEDIAN(IF(E4:E15&lt;&gt;0,E4:E15))</f>
        <v>82</v>
      </c>
      <c r="F19" s="109" t="n">
        <f aca="false" t="array" ref="F19:F19">+MEDIAN(IF(F4:F15&lt;&gt;0,F4:F15))</f>
        <v>85</v>
      </c>
      <c r="G19" s="109" t="n">
        <f aca="false" t="array" ref="G19:G19">+MEDIAN(IF(G4:G15&lt;&gt;0,G4:G15))</f>
        <v>86</v>
      </c>
      <c r="H19" s="109" t="n">
        <f aca="false" t="array" ref="H19:H19">+MEDIAN(IF(H4:H15&lt;&gt;0,H4:H15))</f>
        <v>507</v>
      </c>
      <c r="I19" s="138"/>
      <c r="J19" s="150" t="s">
        <v>94</v>
      </c>
      <c r="K19" s="151" t="n">
        <f aca="false" t="array" ref="K19:K19">+MEDIAN(IF(K4:K15&lt;&gt;0,K4:K15))</f>
        <v>507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88</v>
      </c>
      <c r="C20" s="154" t="n">
        <f aca="false">+MAX(C4:C15)</f>
        <v>86</v>
      </c>
      <c r="D20" s="154" t="n">
        <f aca="false">+MAX(D4:D15)</f>
        <v>88</v>
      </c>
      <c r="E20" s="154" t="n">
        <f aca="false">+MAX(E4:E15)</f>
        <v>88</v>
      </c>
      <c r="F20" s="154" t="n">
        <f aca="false">+MAX(F4:F15)</f>
        <v>90</v>
      </c>
      <c r="G20" s="154" t="n">
        <f aca="false">+MAX(G4:G15)</f>
        <v>86</v>
      </c>
      <c r="H20" s="154" t="n">
        <f aca="false">+MAX(H4:H15)</f>
        <v>521</v>
      </c>
      <c r="I20" s="138"/>
      <c r="J20" s="150" t="s">
        <v>95</v>
      </c>
      <c r="K20" s="151" t="n">
        <f aca="false">+MAX(K4:K15)</f>
        <v>521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n">
        <f aca="false" t="array" ref="B21:B21">+STDEV(IF(B4:B15&gt;0,B4:B15))</f>
        <v>2.64575131106459</v>
      </c>
      <c r="C21" s="155" t="n">
        <f aca="false" t="array" ref="C21:C21">+STDEV(IF(C4:C15&gt;0,C4:C15))</f>
        <v>4.61880215351701</v>
      </c>
      <c r="D21" s="155" t="n">
        <f aca="false" t="array" ref="D21:D21">+STDEV(IF(D4:D15&gt;0,D4:D15))</f>
        <v>2.3094010767585</v>
      </c>
      <c r="E21" s="155" t="n">
        <f aca="false" t="array" ref="E21:E21">+STDEV(IF(E4:E15&gt;0,E4:E15))</f>
        <v>4.16333199893227</v>
      </c>
      <c r="F21" s="155" t="n">
        <f aca="false" t="array" ref="F21:F21">+STDEV(IF(F4:F15&gt;0,F4:F15))</f>
        <v>4.04145188432738</v>
      </c>
      <c r="G21" s="155" t="n">
        <f aca="false" t="array" ref="G21:G21">+STDEV(IF(G4:G15&gt;0,G4:G15))</f>
        <v>2.3094010767585</v>
      </c>
      <c r="H21" s="155" t="n">
        <f aca="false" t="array" ref="H21:H21">+STDEV(IF(H4:H15&gt;0,H4:H15))</f>
        <v>12.0554275466834</v>
      </c>
      <c r="I21" s="138"/>
      <c r="J21" s="150" t="s">
        <v>96</v>
      </c>
      <c r="K21" s="156" t="n">
        <f aca="false" t="array" ref="K21:K21">+STDEV(IF(K4:K15&gt;0,K4:K15))</f>
        <v>12.0554275466834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n">
        <f aca="false">+(B20-B17)/B18</f>
        <v>0.0581395348837209</v>
      </c>
      <c r="C22" s="63" t="n">
        <f aca="false">+(C20-C17)/C18</f>
        <v>0.096</v>
      </c>
      <c r="D22" s="63" t="n">
        <f aca="false">+(D20-D17)/D18</f>
        <v>0.046875</v>
      </c>
      <c r="E22" s="63" t="n">
        <f aca="false">+(E20-E17)/E18</f>
        <v>0.096</v>
      </c>
      <c r="F22" s="63" t="n">
        <f aca="false">+(F20-F17)/F18</f>
        <v>0.0933852140077821</v>
      </c>
      <c r="G22" s="63" t="n">
        <f aca="false">+(G20-G17)/G18</f>
        <v>0.047244094488189</v>
      </c>
      <c r="H22" s="63" t="n">
        <f aca="false">+(H20-H17)/H18</f>
        <v>0.0472131147540984</v>
      </c>
      <c r="I22" s="138"/>
      <c r="J22" s="159" t="s">
        <v>69</v>
      </c>
      <c r="K22" s="160" t="n">
        <f aca="false">+K21/K18</f>
        <v>0.0237155951738034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U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1.43359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fals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false" hidden="false" outlineLevel="0" max="19" min="19" style="39" width="11.42"/>
    <col collapsed="false" customWidth="true" hidden="false" outlineLevel="0" max="20" min="20" style="39" width="12.71"/>
    <col collapsed="false" customWidth="false" hidden="false" outlineLevel="0" max="1024" min="21" style="39" width="11.42"/>
  </cols>
  <sheetData>
    <row r="1" customFormat="false" ht="27.75" hidden="false" customHeight="true" outlineLevel="0" collapsed="false">
      <c r="A1" s="69" t="str">
        <f aca="false">+TOTALES!D2</f>
        <v>Trofeo Regularidad 2024</v>
      </c>
      <c r="Q1" s="65"/>
      <c r="R1" s="65"/>
    </row>
    <row r="2" s="82" customFormat="true" ht="25.5" hidden="false" customHeight="false" outlineLevel="0" collapsed="false">
      <c r="A2" s="170" t="n">
        <v>20690</v>
      </c>
      <c r="B2" s="75" t="s">
        <v>40</v>
      </c>
      <c r="C2" s="76"/>
      <c r="D2" s="76"/>
      <c r="E2" s="76"/>
      <c r="F2" s="76"/>
      <c r="G2" s="76"/>
      <c r="H2" s="76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U2" s="77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65"/>
    </row>
    <row r="4" customFormat="false" ht="18" hidden="false" customHeight="true" outlineLevel="0" collapsed="false">
      <c r="A4" s="102" t="n">
        <v>45312</v>
      </c>
      <c r="B4" s="103" t="n">
        <v>67</v>
      </c>
      <c r="C4" s="103" t="n">
        <v>58</v>
      </c>
      <c r="D4" s="103" t="n">
        <v>65</v>
      </c>
      <c r="E4" s="103" t="n">
        <v>69</v>
      </c>
      <c r="F4" s="103" t="n">
        <v>80</v>
      </c>
      <c r="G4" s="103" t="n">
        <v>57</v>
      </c>
      <c r="H4" s="171" t="n">
        <f aca="false">+SUM(B4:G4)</f>
        <v>396</v>
      </c>
      <c r="I4" s="105"/>
      <c r="J4" s="106" t="n">
        <v>45312</v>
      </c>
      <c r="K4" s="107" t="n">
        <f aca="false">+H4</f>
        <v>396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80</v>
      </c>
      <c r="T4" s="113" t="n">
        <f aca="false">IF(H4=0,0,+((+S4-MIN(B4:G4))/AVERAGE(B4:G4)))</f>
        <v>0.348484848484848</v>
      </c>
      <c r="U4" s="172"/>
    </row>
    <row r="5" customFormat="false" ht="18" hidden="false" customHeight="true" outlineLevel="0" collapsed="false">
      <c r="A5" s="102" t="n">
        <v>45326</v>
      </c>
      <c r="B5" s="103" t="n">
        <v>62</v>
      </c>
      <c r="C5" s="103" t="n">
        <v>75</v>
      </c>
      <c r="D5" s="103" t="n">
        <v>54</v>
      </c>
      <c r="E5" s="103" t="n">
        <v>63</v>
      </c>
      <c r="F5" s="103" t="n">
        <v>65</v>
      </c>
      <c r="G5" s="103" t="n">
        <v>55</v>
      </c>
      <c r="H5" s="171" t="n">
        <f aca="false">+SUM(B5:G5)</f>
        <v>374</v>
      </c>
      <c r="I5" s="105"/>
      <c r="J5" s="106" t="n">
        <v>45326</v>
      </c>
      <c r="K5" s="107" t="n">
        <f aca="false">+H5</f>
        <v>374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75</v>
      </c>
      <c r="T5" s="113" t="n">
        <f aca="false">IF(H5=0,0,+((+S5-MIN(B5:G5))/AVERAGE(B5:G5)))</f>
        <v>0.336898395721925</v>
      </c>
      <c r="U5" s="172"/>
    </row>
    <row r="6" customFormat="false" ht="18" hidden="false" customHeight="true" outlineLevel="0" collapsed="false">
      <c r="A6" s="102" t="n">
        <v>45354</v>
      </c>
      <c r="B6" s="103" t="n">
        <v>0</v>
      </c>
      <c r="C6" s="103" t="n">
        <v>0</v>
      </c>
      <c r="D6" s="103" t="n">
        <v>0</v>
      </c>
      <c r="E6" s="103" t="n">
        <v>0</v>
      </c>
      <c r="F6" s="103" t="n">
        <v>0</v>
      </c>
      <c r="G6" s="103" t="n">
        <v>0</v>
      </c>
      <c r="H6" s="171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374</v>
      </c>
      <c r="R6" s="109" t="n">
        <f aca="false">+K4</f>
        <v>396</v>
      </c>
      <c r="S6" s="117" t="n">
        <f aca="false">+MAX(B6:G6)</f>
        <v>0</v>
      </c>
      <c r="T6" s="113" t="n">
        <f aca="false">IF(H6=0,0,+((+S6-MIN(B6:G6))/AVERAGE(B6:G6)))</f>
        <v>0</v>
      </c>
      <c r="U6" s="172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71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374</v>
      </c>
      <c r="R7" s="109" t="n">
        <f aca="false">+IF(K6=0,+R6,+LOOKUP(2,1/($K$4:K5&gt;0),$K$4:K5))</f>
        <v>396</v>
      </c>
      <c r="S7" s="117" t="n">
        <f aca="false">+MAX(B7:G7)</f>
        <v>0</v>
      </c>
      <c r="T7" s="113" t="n">
        <f aca="false">IF(H7=0,0,+((+S7-MIN(B7:G7))/AVERAGE(B7:G7)))</f>
        <v>0</v>
      </c>
      <c r="U7" s="172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71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374</v>
      </c>
      <c r="R8" s="109" t="n">
        <f aca="false">+IF(K7=0,+R7,+LOOKUP(2,1/($K$4:K6&gt;0),$K$4:K6))</f>
        <v>396</v>
      </c>
      <c r="S8" s="117" t="n">
        <f aca="false">+MAX(B8:G8)</f>
        <v>0</v>
      </c>
      <c r="T8" s="113" t="n">
        <f aca="false">IF(H8=0,0,+((+S8-MIN(B8:G8))/AVERAGE(B8:G8)))</f>
        <v>0</v>
      </c>
      <c r="U8" s="172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71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374</v>
      </c>
      <c r="R9" s="109" t="n">
        <f aca="false">+IF(K8=0,+R8,+LOOKUP(2,1/($K$4:K7&gt;0),$K$4:K7))</f>
        <v>396</v>
      </c>
      <c r="S9" s="117" t="n">
        <f aca="false">+MAX(B9:G9)</f>
        <v>0</v>
      </c>
      <c r="T9" s="113" t="n">
        <f aca="false">IF(H9=0,0,+((+S9-MIN(B9:G9))/AVERAGE(B9:G9)))</f>
        <v>0</v>
      </c>
      <c r="U9" s="172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71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374</v>
      </c>
      <c r="R10" s="109" t="n">
        <f aca="false">+IF(K9=0,+R9,+LOOKUP(2,1/($K$4:K8&gt;0),$K$4:K8))</f>
        <v>396</v>
      </c>
      <c r="S10" s="117" t="n">
        <f aca="false">+MAX(B10:G10)</f>
        <v>0</v>
      </c>
      <c r="T10" s="113" t="n">
        <f aca="false">IF(H10=0,0,+((+S10-MIN(B10:G10))/AVERAGE(B10:G10)))</f>
        <v>0</v>
      </c>
      <c r="U10" s="17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71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374</v>
      </c>
      <c r="R11" s="109" t="n">
        <f aca="false">+IF(K10=0,+R10,+LOOKUP(2,1/($K$4:K9&gt;0),$K$4:K9))</f>
        <v>396</v>
      </c>
      <c r="S11" s="117" t="n">
        <f aca="false">+MAX(B11:G11)</f>
        <v>0</v>
      </c>
      <c r="T11" s="113" t="n">
        <f aca="false">IF(H11=0,0,+((+S11-MIN(B11:G11))/AVERAGE(B11:G11)))</f>
        <v>0</v>
      </c>
      <c r="U11" s="17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71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374</v>
      </c>
      <c r="R12" s="109" t="n">
        <f aca="false">+IF(K11=0,+R11,+LOOKUP(2,1/($K$4:K10&gt;0),$K$4:K10))</f>
        <v>396</v>
      </c>
      <c r="S12" s="117" t="n">
        <f aca="false">+MAX(B12:G12)</f>
        <v>0</v>
      </c>
      <c r="T12" s="113" t="n">
        <f aca="false">IF(H12=0,0,+((+S12-MIN(B12:G12))/AVERAGE(B12:G12)))</f>
        <v>0</v>
      </c>
      <c r="U12" s="17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71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374</v>
      </c>
      <c r="R13" s="109" t="n">
        <f aca="false">+IF(K12=0,+R12,+LOOKUP(2,1/($K$4:K11&gt;0),$K$4:K11))</f>
        <v>396</v>
      </c>
      <c r="S13" s="117" t="n">
        <f aca="false">+MAX(B13:G13)</f>
        <v>0</v>
      </c>
      <c r="T13" s="113" t="n">
        <f aca="false">IF(H13=0,0,+((+S13-MIN(B13:G13))/AVERAGE(B13:G13)))</f>
        <v>0</v>
      </c>
      <c r="U13" s="17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71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374</v>
      </c>
      <c r="R14" s="109" t="n">
        <f aca="false">+IF(K13=0,+R13,+LOOKUP(2,1/($K$4:K12&gt;0),$K$4:K12))</f>
        <v>396</v>
      </c>
      <c r="S14" s="117" t="n">
        <f aca="false">+MAX(B14:G14)</f>
        <v>0</v>
      </c>
      <c r="T14" s="113" t="n">
        <f aca="false">IF(H14=0,0,+((+S14-MIN(B14:G14))/AVERAGE(B14:G14)))</f>
        <v>0</v>
      </c>
      <c r="U14" s="17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73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374</v>
      </c>
      <c r="R15" s="132" t="n">
        <f aca="false">+IF(K14=0,+R14,+LOOKUP(2,1/($K$4:K13&gt;0),$K$4:K13))</f>
        <v>396</v>
      </c>
      <c r="S15" s="133" t="n">
        <f aca="false">+MAX(B15:G15)</f>
        <v>0</v>
      </c>
      <c r="T15" s="134" t="n">
        <f aca="false">IF(H15=0,0,+((+S15-MIN(B15:G15))/AVERAGE(B15:G15)))</f>
        <v>0</v>
      </c>
      <c r="U15" s="172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74" t="n">
        <f aca="false">SUM(H4:H15)</f>
        <v>770</v>
      </c>
      <c r="I16" s="138"/>
      <c r="J16" s="139" t="s">
        <v>23</v>
      </c>
      <c r="K16" s="140" t="n">
        <f aca="false">SUM(K4:K15)</f>
        <v>770</v>
      </c>
      <c r="L16" s="141" t="n">
        <f aca="false">SUM(L4:L15)</f>
        <v>2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2</v>
      </c>
      <c r="Q16" s="110"/>
      <c r="R16" s="110"/>
      <c r="S16" s="143" t="n">
        <f aca="false">+MAX(S4:S15)</f>
        <v>80</v>
      </c>
      <c r="T16" s="113"/>
    </row>
    <row r="17" customFormat="false" ht="18" hidden="false" customHeight="true" outlineLevel="0" collapsed="false">
      <c r="A17" s="144" t="s">
        <v>92</v>
      </c>
      <c r="B17" s="60" t="n">
        <f aca="false">SMALL(B4:B15,COUNTIF(B4:B15,"&lt;=0")+1)</f>
        <v>62</v>
      </c>
      <c r="C17" s="60" t="n">
        <f aca="false">SMALL(C4:C15,COUNTIF(C4:C15,"&lt;=0")+1)</f>
        <v>58</v>
      </c>
      <c r="D17" s="60" t="n">
        <f aca="false">SMALL(D4:D15,COUNTIF(D4:D15,"&lt;=0")+1)</f>
        <v>54</v>
      </c>
      <c r="E17" s="60" t="n">
        <f aca="false">SMALL(E4:E15,COUNTIF(E4:E15,"&lt;=0")+1)</f>
        <v>63</v>
      </c>
      <c r="F17" s="60" t="n">
        <f aca="false">SMALL(F4:F15,COUNTIF(F4:F15,"&lt;=0")+1)</f>
        <v>65</v>
      </c>
      <c r="G17" s="60" t="n">
        <f aca="false">SMALL(G4:G15,COUNTIF(G4:G15,"&lt;=0")+1)</f>
        <v>55</v>
      </c>
      <c r="H17" s="60" t="n">
        <f aca="false">SMALL(H4:H15,COUNTIF(H4:H15,"&lt;=0")+1)</f>
        <v>374</v>
      </c>
      <c r="I17" s="138"/>
      <c r="J17" s="145" t="s">
        <v>92</v>
      </c>
      <c r="K17" s="146" t="n">
        <f aca="false">SMALL(K4:K15,COUNTIF(K4:K15,"&lt;=0")+1)</f>
        <v>374</v>
      </c>
      <c r="L17" s="110"/>
      <c r="M17" s="110"/>
      <c r="N17" s="110"/>
      <c r="O17" s="110"/>
      <c r="P17" s="110"/>
      <c r="Q17" s="147"/>
      <c r="R17" s="110"/>
    </row>
    <row r="18" customFormat="false" ht="18" hidden="false" customHeight="true" outlineLevel="0" collapsed="false">
      <c r="A18" s="149" t="s">
        <v>93</v>
      </c>
      <c r="B18" s="109" t="n">
        <f aca="false">AVERAGEIF(B4:B15,"&gt;0")</f>
        <v>64.5</v>
      </c>
      <c r="C18" s="109" t="n">
        <f aca="false">AVERAGEIF(C4:C15,"&gt;0")</f>
        <v>66.5</v>
      </c>
      <c r="D18" s="109" t="n">
        <f aca="false">AVERAGEIF(D4:D15,"&gt;0")</f>
        <v>59.5</v>
      </c>
      <c r="E18" s="109" t="n">
        <f aca="false">AVERAGEIF(E4:E15,"&gt;0")</f>
        <v>66</v>
      </c>
      <c r="F18" s="109" t="n">
        <f aca="false">AVERAGEIF(F4:F15,"&gt;0")</f>
        <v>72.5</v>
      </c>
      <c r="G18" s="109" t="n">
        <f aca="false">AVERAGEIF(G4:G15,"&gt;0")</f>
        <v>56</v>
      </c>
      <c r="H18" s="109" t="n">
        <f aca="false">AVERAGEIF(H4:H15,"&gt;0")</f>
        <v>385</v>
      </c>
      <c r="I18" s="138"/>
      <c r="J18" s="150" t="s">
        <v>93</v>
      </c>
      <c r="K18" s="151" t="n">
        <f aca="false">AVERAGEIF(K4:K15,"&gt;0")</f>
        <v>385</v>
      </c>
      <c r="L18" s="110"/>
      <c r="M18" s="110"/>
      <c r="N18" s="110"/>
      <c r="O18" s="110"/>
      <c r="P18" s="110"/>
      <c r="Q18" s="147"/>
      <c r="R18" s="110"/>
    </row>
    <row r="19" customFormat="false" ht="18" hidden="false" customHeight="true" outlineLevel="0" collapsed="false">
      <c r="A19" s="149" t="s">
        <v>94</v>
      </c>
      <c r="B19" s="109" t="n">
        <f aca="false" t="array" ref="B19:B19">+MEDIAN(IF(B4:B15&lt;&gt;0,B4:B15))</f>
        <v>64.5</v>
      </c>
      <c r="C19" s="109" t="n">
        <f aca="false" t="array" ref="C19:C19">+MEDIAN(IF(C4:C15&lt;&gt;0,C4:C15))</f>
        <v>66.5</v>
      </c>
      <c r="D19" s="109" t="n">
        <f aca="false" t="array" ref="D19:D19">+MEDIAN(IF(D4:D15&lt;&gt;0,D4:D15))</f>
        <v>59.5</v>
      </c>
      <c r="E19" s="109" t="n">
        <f aca="false" t="array" ref="E19:E19">+MEDIAN(IF(E4:E15&lt;&gt;0,E4:E15))</f>
        <v>66</v>
      </c>
      <c r="F19" s="109" t="n">
        <f aca="false" t="array" ref="F19:F19">+MEDIAN(IF(F4:F15&lt;&gt;0,F4:F15))</f>
        <v>72.5</v>
      </c>
      <c r="G19" s="109" t="n">
        <f aca="false" t="array" ref="G19:G19">+MEDIAN(IF(G4:G15&lt;&gt;0,G4:G15))</f>
        <v>56</v>
      </c>
      <c r="H19" s="109" t="n">
        <f aca="false" t="array" ref="H19:H19">+MEDIAN(IF(H4:H15&lt;&gt;0,H4:H15))</f>
        <v>385</v>
      </c>
      <c r="I19" s="138"/>
      <c r="J19" s="150" t="s">
        <v>94</v>
      </c>
      <c r="K19" s="151" t="n">
        <f aca="false" t="array" ref="K19:K19">+MEDIAN(IF(K4:K15&lt;&gt;0,K4:K15))</f>
        <v>385</v>
      </c>
      <c r="L19" s="110"/>
      <c r="M19" s="147"/>
      <c r="N19" s="110"/>
      <c r="O19" s="110"/>
      <c r="P19" s="110"/>
      <c r="Q19" s="110"/>
      <c r="R19" s="110"/>
    </row>
    <row r="20" customFormat="false" ht="18" hidden="false" customHeight="true" outlineLevel="0" collapsed="false">
      <c r="A20" s="153" t="s">
        <v>95</v>
      </c>
      <c r="B20" s="154" t="n">
        <f aca="false">+MAX(B4:B15)</f>
        <v>67</v>
      </c>
      <c r="C20" s="154" t="n">
        <f aca="false">+MAX(C4:C15)</f>
        <v>75</v>
      </c>
      <c r="D20" s="154" t="n">
        <f aca="false">+MAX(D4:D15)</f>
        <v>65</v>
      </c>
      <c r="E20" s="154" t="n">
        <f aca="false">+MAX(E4:E15)</f>
        <v>69</v>
      </c>
      <c r="F20" s="154" t="n">
        <f aca="false">+MAX(F4:F15)</f>
        <v>80</v>
      </c>
      <c r="G20" s="154" t="n">
        <f aca="false">+MAX(G4:G15)</f>
        <v>57</v>
      </c>
      <c r="H20" s="154" t="n">
        <f aca="false">+MAX(H4:H15)</f>
        <v>396</v>
      </c>
      <c r="I20" s="138"/>
      <c r="J20" s="150" t="s">
        <v>95</v>
      </c>
      <c r="K20" s="151" t="n">
        <f aca="false">+MAX(K4:K15)</f>
        <v>396</v>
      </c>
      <c r="L20" s="110"/>
      <c r="M20" s="110"/>
      <c r="N20" s="110"/>
      <c r="O20" s="110"/>
      <c r="P20" s="110"/>
      <c r="Q20" s="110"/>
      <c r="R20" s="110"/>
    </row>
    <row r="21" customFormat="false" ht="18" hidden="false" customHeight="true" outlineLevel="0" collapsed="false">
      <c r="A21" s="149" t="s">
        <v>96</v>
      </c>
      <c r="B21" s="155" t="n">
        <f aca="false" t="array" ref="B21:B21">+STDEV(IF(B4:B15&gt;0,B4:B15))</f>
        <v>3.53553390593274</v>
      </c>
      <c r="C21" s="155" t="n">
        <f aca="false" t="array" ref="C21:C21">+STDEV(IF(C4:C15&gt;0,C4:C15))</f>
        <v>12.0208152801713</v>
      </c>
      <c r="D21" s="155" t="n">
        <f aca="false" t="array" ref="D21:D21">+STDEV(IF(D4:D15&gt;0,D4:D15))</f>
        <v>7.77817459305202</v>
      </c>
      <c r="E21" s="155" t="n">
        <f aca="false" t="array" ref="E21:E21">+STDEV(IF(E4:E15&gt;0,E4:E15))</f>
        <v>4.24264068711929</v>
      </c>
      <c r="F21" s="155" t="n">
        <f aca="false" t="array" ref="F21:F21">+STDEV(IF(F4:F15&gt;0,F4:F15))</f>
        <v>10.6066017177982</v>
      </c>
      <c r="G21" s="155" t="n">
        <f aca="false" t="array" ref="G21:G21">+STDEV(IF(G4:G15&gt;0,G4:G15))</f>
        <v>1.4142135623731</v>
      </c>
      <c r="H21" s="155" t="n">
        <f aca="false" t="array" ref="H21:H21">+STDEV(IF(H4:H15&gt;0,H4:H15))</f>
        <v>15.556349186104</v>
      </c>
      <c r="I21" s="138"/>
      <c r="J21" s="150" t="s">
        <v>96</v>
      </c>
      <c r="K21" s="156" t="n">
        <f aca="false" t="array" ref="K21:K21">+STDEV(IF(K4:K15&gt;0,K4:K15))</f>
        <v>15.556349186104</v>
      </c>
      <c r="L21" s="110"/>
      <c r="M21" s="110"/>
      <c r="N21" s="110"/>
      <c r="O21" s="110"/>
      <c r="P21" s="110"/>
      <c r="Q21" s="110"/>
      <c r="R21" s="110"/>
    </row>
    <row r="22" customFormat="false" ht="18" hidden="false" customHeight="true" outlineLevel="0" collapsed="false">
      <c r="A22" s="158" t="s">
        <v>69</v>
      </c>
      <c r="B22" s="63" t="n">
        <f aca="false">+(B20-B17)/B18</f>
        <v>0.0775193798449612</v>
      </c>
      <c r="C22" s="63" t="n">
        <f aca="false">+(C20-C17)/C18</f>
        <v>0.255639097744361</v>
      </c>
      <c r="D22" s="63" t="n">
        <f aca="false">+(D20-D17)/D18</f>
        <v>0.184873949579832</v>
      </c>
      <c r="E22" s="63" t="n">
        <f aca="false">+(E20-E17)/E18</f>
        <v>0.0909090909090909</v>
      </c>
      <c r="F22" s="63" t="n">
        <f aca="false">+(F20-F17)/F18</f>
        <v>0.206896551724138</v>
      </c>
      <c r="G22" s="63" t="n">
        <f aca="false">+(G20-G17)/G18</f>
        <v>0.0357142857142857</v>
      </c>
      <c r="H22" s="63" t="n">
        <f aca="false">+(H20-H17)/H18</f>
        <v>0.0571428571428571</v>
      </c>
      <c r="I22" s="138"/>
      <c r="J22" s="159" t="s">
        <v>69</v>
      </c>
      <c r="K22" s="160" t="n">
        <f aca="false">+(K20-K17)/K18</f>
        <v>0.0571428571428571</v>
      </c>
      <c r="O22" s="77"/>
      <c r="P22" s="77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75"/>
      <c r="I23" s="138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7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63"/>
      <c r="U24" s="163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7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67"/>
      <c r="U29" s="167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67"/>
      <c r="U30" s="167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67"/>
      <c r="U31" s="167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67"/>
      <c r="U32" s="167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67"/>
      <c r="U33" s="167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67"/>
      <c r="U34" s="167"/>
    </row>
    <row r="35" customFormat="false" ht="15.75" hidden="false" customHeight="false" outlineLevel="0" collapsed="false">
      <c r="O35" s="64"/>
      <c r="S35" s="167"/>
      <c r="T35" s="167"/>
      <c r="U35" s="167"/>
    </row>
    <row r="36" customFormat="false" ht="15" hidden="false" customHeight="false" outlineLevel="0" collapsed="false">
      <c r="S36" s="167"/>
      <c r="T36" s="167"/>
      <c r="U36" s="167"/>
    </row>
    <row r="37" customFormat="false" ht="15.75" hidden="false" customHeight="false" outlineLevel="0" collapsed="false">
      <c r="O37" s="77"/>
      <c r="P37" s="169"/>
      <c r="S37" s="167"/>
      <c r="T37" s="167"/>
      <c r="U37" s="167"/>
    </row>
    <row r="38" customFormat="false" ht="15" hidden="false" customHeight="false" outlineLevel="0" collapsed="false">
      <c r="S38" s="167"/>
      <c r="T38" s="167"/>
      <c r="U38" s="167"/>
    </row>
    <row r="39" customFormat="false" ht="15" hidden="false" customHeight="false" outlineLevel="0" collapsed="false">
      <c r="S39" s="167"/>
      <c r="T39" s="167"/>
      <c r="U39" s="167"/>
    </row>
    <row r="40" customFormat="false" ht="15" hidden="false" customHeight="false" outlineLevel="0" collapsed="false">
      <c r="S40" s="163"/>
      <c r="T40" s="163"/>
      <c r="U40" s="163"/>
    </row>
  </sheetData>
  <sheetProtection sheet="true" objects="true" scenarios="true" selectLockedCells="true"/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25762</v>
      </c>
      <c r="B2" s="75" t="s">
        <v>26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82</v>
      </c>
      <c r="C4" s="103" t="n">
        <v>83</v>
      </c>
      <c r="D4" s="103" t="n">
        <v>85</v>
      </c>
      <c r="E4" s="103" t="n">
        <v>85</v>
      </c>
      <c r="F4" s="103" t="n">
        <v>79</v>
      </c>
      <c r="G4" s="103" t="n">
        <v>87</v>
      </c>
      <c r="H4" s="104" t="n">
        <f aca="false">+SUM(B4:G4)</f>
        <v>501</v>
      </c>
      <c r="I4" s="105"/>
      <c r="J4" s="106" t="n">
        <v>45312</v>
      </c>
      <c r="K4" s="107" t="n">
        <f aca="false">+H4</f>
        <v>501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87</v>
      </c>
      <c r="T4" s="113" t="n">
        <f aca="false">IF(H4=0,0,+((+S4-MIN(B4:G4))/AVERAGE(B4:G4)))</f>
        <v>0.0958083832335329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87</v>
      </c>
      <c r="C5" s="103" t="n">
        <v>83</v>
      </c>
      <c r="D5" s="103" t="n">
        <v>82</v>
      </c>
      <c r="E5" s="103" t="n">
        <v>88</v>
      </c>
      <c r="F5" s="103" t="n">
        <v>87</v>
      </c>
      <c r="G5" s="103" t="n">
        <v>80</v>
      </c>
      <c r="H5" s="104" t="n">
        <f aca="false">+SUM(B5:G5)</f>
        <v>507</v>
      </c>
      <c r="I5" s="105"/>
      <c r="J5" s="106" t="n">
        <v>45326</v>
      </c>
      <c r="K5" s="107" t="n">
        <f aca="false">+H5</f>
        <v>507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2</v>
      </c>
      <c r="O5" s="109"/>
      <c r="P5" s="107" t="n">
        <f aca="false">+SUM(L5:O5)</f>
        <v>3</v>
      </c>
      <c r="S5" s="117" t="n">
        <f aca="false">+MAX(B5:G5)</f>
        <v>88</v>
      </c>
      <c r="T5" s="113" t="n">
        <f aca="false">IF(H5=0,0,+((+S5-MIN(B5:G5))/AVERAGE(B5:G5)))</f>
        <v>0.0946745562130178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 t="n">
        <v>86</v>
      </c>
      <c r="C6" s="103" t="n">
        <v>85</v>
      </c>
      <c r="D6" s="103" t="n">
        <v>91</v>
      </c>
      <c r="E6" s="103" t="n">
        <v>88</v>
      </c>
      <c r="F6" s="103" t="n">
        <v>88</v>
      </c>
      <c r="G6" s="103" t="n">
        <v>92</v>
      </c>
      <c r="H6" s="104" t="n">
        <f aca="false">+SUM(B6:G6)</f>
        <v>530</v>
      </c>
      <c r="I6" s="105"/>
      <c r="J6" s="106" t="n">
        <v>45354</v>
      </c>
      <c r="K6" s="107" t="n">
        <f aca="false">+H6</f>
        <v>530</v>
      </c>
      <c r="L6" s="108" t="n">
        <f aca="false">+IF(K6=0,0,1)</f>
        <v>1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3</v>
      </c>
      <c r="P6" s="107" t="n">
        <f aca="false">+SUM(L6:O6)</f>
        <v>4</v>
      </c>
      <c r="Q6" s="109" t="n">
        <f aca="false">+K5</f>
        <v>507</v>
      </c>
      <c r="R6" s="109" t="n">
        <f aca="false">+K4</f>
        <v>501</v>
      </c>
      <c r="S6" s="117" t="n">
        <f aca="false">+MAX(B6:G6)</f>
        <v>92</v>
      </c>
      <c r="T6" s="113" t="n">
        <f aca="false">IF(H6=0,0,+((+S6-MIN(B6:G6))/AVERAGE(B6:G6)))</f>
        <v>0.0792452830188679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530</v>
      </c>
      <c r="R7" s="109" t="n">
        <f aca="false">+IF(K6=0,+R6,+LOOKUP(2,1/($K$4:K5&gt;0),$K$4:K5))</f>
        <v>507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530</v>
      </c>
      <c r="R8" s="109" t="n">
        <f aca="false">+IF(K7=0,+R7,+LOOKUP(2,1/($K$4:K6&gt;0),$K$4:K6))</f>
        <v>507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530</v>
      </c>
      <c r="R9" s="109" t="n">
        <f aca="false">+IF(K8=0,+R8,+LOOKUP(2,1/($K$4:K7&gt;0),$K$4:K7))</f>
        <v>507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530</v>
      </c>
      <c r="R10" s="109" t="n">
        <f aca="false">+IF(K9=0,+R9,+LOOKUP(2,1/($K$4:K8&gt;0),$K$4:K8))</f>
        <v>507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530</v>
      </c>
      <c r="R11" s="109" t="n">
        <f aca="false">+IF(K10=0,+R10,+LOOKUP(2,1/($K$4:K9&gt;0),$K$4:K9))</f>
        <v>507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530</v>
      </c>
      <c r="R12" s="109" t="n">
        <f aca="false">+IF(K11=0,+R11,+LOOKUP(2,1/($K$4:K10&gt;0),$K$4:K10))</f>
        <v>507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530</v>
      </c>
      <c r="R13" s="109" t="n">
        <f aca="false">+IF(K12=0,+R12,+LOOKUP(2,1/($K$4:K11&gt;0),$K$4:K11))</f>
        <v>507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530</v>
      </c>
      <c r="R14" s="109" t="n">
        <f aca="false">+IF(K13=0,+R13,+LOOKUP(2,1/($K$4:K12&gt;0),$K$4:K12))</f>
        <v>507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530</v>
      </c>
      <c r="R15" s="132" t="n">
        <f aca="false">+IF(K14=0,+R14,+LOOKUP(2,1/($K$4:K13&gt;0),$K$4:K13))</f>
        <v>507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1538</v>
      </c>
      <c r="I16" s="138"/>
      <c r="J16" s="139" t="s">
        <v>23</v>
      </c>
      <c r="K16" s="140" t="n">
        <f aca="false">SUM(K4:K15)</f>
        <v>1538</v>
      </c>
      <c r="L16" s="141" t="n">
        <f aca="false">SUM(L4:L15)</f>
        <v>3</v>
      </c>
      <c r="M16" s="141" t="n">
        <f aca="false">SUM(M4:M15)</f>
        <v>0</v>
      </c>
      <c r="N16" s="141" t="n">
        <f aca="false">SUM(N4:N15)</f>
        <v>2</v>
      </c>
      <c r="O16" s="141" t="n">
        <f aca="false">SUM(O4:O15)</f>
        <v>3</v>
      </c>
      <c r="P16" s="142" t="n">
        <f aca="false">SUM(P4:P15)</f>
        <v>8</v>
      </c>
      <c r="Q16" s="110"/>
      <c r="R16" s="110"/>
      <c r="S16" s="143" t="n">
        <f aca="false">+MAX(S4:S15)</f>
        <v>92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n">
        <f aca="false">SMALL(B4:B15,COUNTIF(B4:B15,"&lt;=0")+1)</f>
        <v>82</v>
      </c>
      <c r="C17" s="60" t="n">
        <f aca="false">SMALL(C4:C15,COUNTIF(C4:C15,"&lt;=0")+1)</f>
        <v>83</v>
      </c>
      <c r="D17" s="60" t="n">
        <f aca="false">SMALL(D4:D15,COUNTIF(D4:D15,"&lt;=0")+1)</f>
        <v>82</v>
      </c>
      <c r="E17" s="60" t="n">
        <f aca="false">SMALL(E4:E15,COUNTIF(E4:E15,"&lt;=0")+1)</f>
        <v>85</v>
      </c>
      <c r="F17" s="60" t="n">
        <f aca="false">SMALL(F4:F15,COUNTIF(F4:F15,"&lt;=0")+1)</f>
        <v>79</v>
      </c>
      <c r="G17" s="60" t="n">
        <f aca="false">SMALL(G4:G15,COUNTIF(G4:G15,"&lt;=0")+1)</f>
        <v>80</v>
      </c>
      <c r="H17" s="60" t="n">
        <f aca="false">SMALL(H4:H15,COUNTIF(H4:H15,"&lt;=0")+1)</f>
        <v>501</v>
      </c>
      <c r="I17" s="138"/>
      <c r="J17" s="145" t="s">
        <v>92</v>
      </c>
      <c r="K17" s="146" t="n">
        <f aca="false">SMALL(K4:K15,COUNTIF(K4:K15,"&lt;=0")+1)</f>
        <v>501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n">
        <f aca="false">AVERAGEIF(B4:B15,"&gt;0")</f>
        <v>85</v>
      </c>
      <c r="C18" s="109" t="n">
        <f aca="false">AVERAGEIF(C4:C15,"&gt;0")</f>
        <v>83.6666666666667</v>
      </c>
      <c r="D18" s="109" t="n">
        <f aca="false">AVERAGEIF(D4:D15,"&gt;0")</f>
        <v>86</v>
      </c>
      <c r="E18" s="109" t="n">
        <f aca="false">AVERAGEIF(E4:E15,"&gt;0")</f>
        <v>87</v>
      </c>
      <c r="F18" s="109" t="n">
        <f aca="false">AVERAGEIF(F4:F15,"&gt;0")</f>
        <v>84.6666666666667</v>
      </c>
      <c r="G18" s="109" t="n">
        <f aca="false">AVERAGEIF(G4:G15,"&gt;0")</f>
        <v>86.3333333333333</v>
      </c>
      <c r="H18" s="109" t="n">
        <f aca="false">AVERAGEIF(H4:H15,"&gt;0")</f>
        <v>512.666666666667</v>
      </c>
      <c r="I18" s="138"/>
      <c r="J18" s="150" t="s">
        <v>93</v>
      </c>
      <c r="K18" s="151" t="n">
        <f aca="false">AVERAGEIF(K4:K15,"&gt;0")</f>
        <v>512.666666666667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n">
        <f aca="false" t="array" ref="B19:B19">+MEDIAN(IF(B4:B15&lt;&gt;0,B4:B15))</f>
        <v>86</v>
      </c>
      <c r="C19" s="109" t="n">
        <f aca="false" t="array" ref="C19:C19">+MEDIAN(IF(C4:C15&lt;&gt;0,C4:C15))</f>
        <v>83</v>
      </c>
      <c r="D19" s="109" t="n">
        <f aca="false" t="array" ref="D19:D19">+MEDIAN(IF(D4:D15&lt;&gt;0,D4:D15))</f>
        <v>85</v>
      </c>
      <c r="E19" s="109" t="n">
        <f aca="false" t="array" ref="E19:E19">+MEDIAN(IF(E4:E15&lt;&gt;0,E4:E15))</f>
        <v>88</v>
      </c>
      <c r="F19" s="109" t="n">
        <f aca="false" t="array" ref="F19:F19">+MEDIAN(IF(F4:F15&lt;&gt;0,F4:F15))</f>
        <v>87</v>
      </c>
      <c r="G19" s="109" t="n">
        <f aca="false" t="array" ref="G19:G19">+MEDIAN(IF(G4:G15&lt;&gt;0,G4:G15))</f>
        <v>87</v>
      </c>
      <c r="H19" s="109" t="n">
        <f aca="false" t="array" ref="H19:H19">+MEDIAN(IF(H4:H15&lt;&gt;0,H4:H15))</f>
        <v>507</v>
      </c>
      <c r="I19" s="138"/>
      <c r="J19" s="150" t="s">
        <v>94</v>
      </c>
      <c r="K19" s="151" t="n">
        <f aca="false" t="array" ref="K19:K19">+MEDIAN(IF(K4:K15&lt;&gt;0,K4:K15))</f>
        <v>507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87</v>
      </c>
      <c r="C20" s="154" t="n">
        <f aca="false">+MAX(C4:C15)</f>
        <v>85</v>
      </c>
      <c r="D20" s="154" t="n">
        <f aca="false">+MAX(D4:D15)</f>
        <v>91</v>
      </c>
      <c r="E20" s="154" t="n">
        <f aca="false">+MAX(E4:E15)</f>
        <v>88</v>
      </c>
      <c r="F20" s="154" t="n">
        <f aca="false">+MAX(F4:F15)</f>
        <v>88</v>
      </c>
      <c r="G20" s="154" t="n">
        <f aca="false">+MAX(G4:G15)</f>
        <v>92</v>
      </c>
      <c r="H20" s="154" t="n">
        <f aca="false">+MAX(H4:H15)</f>
        <v>530</v>
      </c>
      <c r="I20" s="138"/>
      <c r="J20" s="150" t="s">
        <v>95</v>
      </c>
      <c r="K20" s="151" t="n">
        <f aca="false">+MAX(K4:K15)</f>
        <v>530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n">
        <f aca="false" t="array" ref="B21:B21">+STDEV(IF(B4:B15&gt;0,B4:B15))</f>
        <v>2.64575131106459</v>
      </c>
      <c r="C21" s="155" t="n">
        <f aca="false" t="array" ref="C21:C21">+STDEV(IF(C4:C15&gt;0,C4:C15))</f>
        <v>1.15470053837925</v>
      </c>
      <c r="D21" s="155" t="n">
        <f aca="false" t="array" ref="D21:D21">+STDEV(IF(D4:D15&gt;0,D4:D15))</f>
        <v>4.58257569495584</v>
      </c>
      <c r="E21" s="155" t="n">
        <f aca="false" t="array" ref="E21:E21">+STDEV(IF(E4:E15&gt;0,E4:E15))</f>
        <v>1.73205080756888</v>
      </c>
      <c r="F21" s="155" t="n">
        <f aca="false" t="array" ref="F21:F21">+STDEV(IF(F4:F15&gt;0,F4:F15))</f>
        <v>4.93288286231625</v>
      </c>
      <c r="G21" s="155" t="n">
        <f aca="false" t="array" ref="G21:G21">+STDEV(IF(G4:G15&gt;0,G4:G15))</f>
        <v>6.02771377334171</v>
      </c>
      <c r="H21" s="155" t="n">
        <f aca="false" t="array" ref="H21:H21">+STDEV(IF(H4:H15&gt;0,H4:H15))</f>
        <v>15.3079500042734</v>
      </c>
      <c r="I21" s="138"/>
      <c r="J21" s="150" t="s">
        <v>96</v>
      </c>
      <c r="K21" s="156" t="n">
        <f aca="false" t="array" ref="K21:K21">+STDEV(IF(K4:K15&gt;0,K4:K15))</f>
        <v>15.3079500042734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n">
        <f aca="false">+(B20-B17)/B18</f>
        <v>0.0588235294117647</v>
      </c>
      <c r="C22" s="63" t="n">
        <f aca="false">+(C20-C17)/C18</f>
        <v>0.0239043824701195</v>
      </c>
      <c r="D22" s="63" t="n">
        <f aca="false">+(D20-D17)/D18</f>
        <v>0.104651162790698</v>
      </c>
      <c r="E22" s="63" t="n">
        <f aca="false">+(E20-E17)/E18</f>
        <v>0.0344827586206897</v>
      </c>
      <c r="F22" s="63" t="n">
        <f aca="false">+(F20-F17)/F18</f>
        <v>0.106299212598425</v>
      </c>
      <c r="G22" s="63" t="n">
        <f aca="false">+(G20-G17)/G18</f>
        <v>0.138996138996139</v>
      </c>
      <c r="H22" s="63" t="n">
        <f aca="false">+(H20-H17)/H18</f>
        <v>0.0565669700910273</v>
      </c>
      <c r="I22" s="138"/>
      <c r="J22" s="159" t="s">
        <v>69</v>
      </c>
      <c r="K22" s="160" t="n">
        <f aca="false">+K21/K18</f>
        <v>0.029859460346437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7296</v>
      </c>
      <c r="B2" s="75" t="s">
        <v>30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87</v>
      </c>
      <c r="C4" s="103" t="n">
        <v>82</v>
      </c>
      <c r="D4" s="103" t="n">
        <v>87</v>
      </c>
      <c r="E4" s="103" t="n">
        <v>90</v>
      </c>
      <c r="F4" s="103" t="n">
        <v>82</v>
      </c>
      <c r="G4" s="103" t="n">
        <v>95</v>
      </c>
      <c r="H4" s="104" t="n">
        <f aca="false">+SUM(B4:G4)</f>
        <v>523</v>
      </c>
      <c r="I4" s="105"/>
      <c r="J4" s="106" t="n">
        <v>45312</v>
      </c>
      <c r="K4" s="107" t="n">
        <f aca="false">+H4</f>
        <v>523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95</v>
      </c>
      <c r="T4" s="113" t="n">
        <f aca="false">IF(H4=0,0,+((+S4-MIN(B4:G4))/AVERAGE(B4:G4)))</f>
        <v>0.149139579349904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84</v>
      </c>
      <c r="C5" s="103" t="n">
        <v>85</v>
      </c>
      <c r="D5" s="103" t="n">
        <v>88</v>
      </c>
      <c r="E5" s="103" t="n">
        <v>89</v>
      </c>
      <c r="F5" s="103" t="n">
        <v>83</v>
      </c>
      <c r="G5" s="103" t="n">
        <v>86</v>
      </c>
      <c r="H5" s="104" t="n">
        <f aca="false">+SUM(B5:G5)</f>
        <v>515</v>
      </c>
      <c r="I5" s="105"/>
      <c r="J5" s="106" t="n">
        <v>45326</v>
      </c>
      <c r="K5" s="107" t="n">
        <f aca="false">+H5</f>
        <v>515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89</v>
      </c>
      <c r="T5" s="113" t="n">
        <f aca="false">IF(H5=0,0,+((+S5-MIN(B5:G5))/AVERAGE(B5:G5)))</f>
        <v>0.0699029126213592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 t="n">
        <v>93</v>
      </c>
      <c r="C6" s="103" t="n">
        <v>87</v>
      </c>
      <c r="D6" s="103" t="n">
        <v>88</v>
      </c>
      <c r="E6" s="103" t="n">
        <v>92</v>
      </c>
      <c r="F6" s="103" t="n">
        <v>90</v>
      </c>
      <c r="G6" s="103" t="n">
        <v>88</v>
      </c>
      <c r="H6" s="104" t="n">
        <f aca="false">+SUM(B6:G6)</f>
        <v>538</v>
      </c>
      <c r="I6" s="105"/>
      <c r="J6" s="106" t="n">
        <v>45354</v>
      </c>
      <c r="K6" s="107" t="n">
        <f aca="false">+H6</f>
        <v>538</v>
      </c>
      <c r="L6" s="108" t="n">
        <f aca="false">+IF(K6=0,0,1)</f>
        <v>1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2</v>
      </c>
      <c r="O6" s="109" t="n">
        <f aca="false">IF(COUNTIF($K$4:K6,"&gt;0")&lt;3,0,+IF(K6=0,0,IF(K6&lt;=Q6,0,IF(Q6&lt;=R6,0,3))))</f>
        <v>0</v>
      </c>
      <c r="P6" s="107" t="n">
        <f aca="false">+SUM(L6:O6)</f>
        <v>3</v>
      </c>
      <c r="Q6" s="109" t="n">
        <f aca="false">+K5</f>
        <v>515</v>
      </c>
      <c r="R6" s="109" t="n">
        <f aca="false">+K4</f>
        <v>523</v>
      </c>
      <c r="S6" s="117" t="n">
        <f aca="false">+MAX(B6:G6)</f>
        <v>93</v>
      </c>
      <c r="T6" s="113" t="n">
        <f aca="false">IF(H6=0,0,+((+S6-MIN(B6:G6))/AVERAGE(B6:G6)))</f>
        <v>0.0669144981412639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538</v>
      </c>
      <c r="R7" s="109" t="n">
        <f aca="false">+IF(K6=0,+R6,+LOOKUP(2,1/($K$4:K5&gt;0),$K$4:K5))</f>
        <v>515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538</v>
      </c>
      <c r="R8" s="109" t="n">
        <f aca="false">+IF(K7=0,+R7,+LOOKUP(2,1/($K$4:K6&gt;0),$K$4:K6))</f>
        <v>515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538</v>
      </c>
      <c r="R9" s="109" t="n">
        <f aca="false">+IF(K8=0,+R8,+LOOKUP(2,1/($K$4:K7&gt;0),$K$4:K7))</f>
        <v>515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538</v>
      </c>
      <c r="R10" s="109" t="n">
        <f aca="false">+IF(K9=0,+R9,+LOOKUP(2,1/($K$4:K8&gt;0),$K$4:K8))</f>
        <v>515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538</v>
      </c>
      <c r="R11" s="109" t="n">
        <f aca="false">+IF(K10=0,+R10,+LOOKUP(2,1/($K$4:K9&gt;0),$K$4:K9))</f>
        <v>515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538</v>
      </c>
      <c r="R12" s="109" t="n">
        <f aca="false">+IF(K11=0,+R11,+LOOKUP(2,1/($K$4:K10&gt;0),$K$4:K10))</f>
        <v>515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538</v>
      </c>
      <c r="R13" s="109" t="n">
        <f aca="false">+IF(K12=0,+R12,+LOOKUP(2,1/($K$4:K11&gt;0),$K$4:K11))</f>
        <v>515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538</v>
      </c>
      <c r="R14" s="109" t="n">
        <f aca="false">+IF(K13=0,+R13,+LOOKUP(2,1/($K$4:K12&gt;0),$K$4:K12))</f>
        <v>515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538</v>
      </c>
      <c r="R15" s="132" t="n">
        <f aca="false">+IF(K14=0,+R14,+LOOKUP(2,1/($K$4:K13&gt;0),$K$4:K13))</f>
        <v>515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1576</v>
      </c>
      <c r="I16" s="138"/>
      <c r="J16" s="139" t="s">
        <v>23</v>
      </c>
      <c r="K16" s="140" t="n">
        <f aca="false">SUM(K4:K15)</f>
        <v>1576</v>
      </c>
      <c r="L16" s="141" t="n">
        <f aca="false">SUM(L4:L15)</f>
        <v>3</v>
      </c>
      <c r="M16" s="141" t="n">
        <f aca="false">SUM(M4:M15)</f>
        <v>0</v>
      </c>
      <c r="N16" s="141" t="n">
        <f aca="false">SUM(N4:N15)</f>
        <v>2</v>
      </c>
      <c r="O16" s="141" t="n">
        <f aca="false">SUM(O4:O15)</f>
        <v>0</v>
      </c>
      <c r="P16" s="142" t="n">
        <f aca="false">SUM(P4:P15)</f>
        <v>5</v>
      </c>
      <c r="Q16" s="110"/>
      <c r="R16" s="110"/>
      <c r="S16" s="143" t="n">
        <f aca="false">+MAX(S4:S15)</f>
        <v>95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n">
        <f aca="false">SMALL(B4:B15,COUNTIF(B4:B15,"&lt;=0")+1)</f>
        <v>84</v>
      </c>
      <c r="C17" s="60" t="n">
        <f aca="false">SMALL(C4:C15,COUNTIF(C4:C15,"&lt;=0")+1)</f>
        <v>82</v>
      </c>
      <c r="D17" s="60" t="n">
        <f aca="false">SMALL(D4:D15,COUNTIF(D4:D15,"&lt;=0")+1)</f>
        <v>87</v>
      </c>
      <c r="E17" s="60" t="n">
        <f aca="false">SMALL(E4:E15,COUNTIF(E4:E15,"&lt;=0")+1)</f>
        <v>89</v>
      </c>
      <c r="F17" s="60" t="n">
        <f aca="false">SMALL(F4:F15,COUNTIF(F4:F15,"&lt;=0")+1)</f>
        <v>82</v>
      </c>
      <c r="G17" s="60" t="n">
        <f aca="false">SMALL(G4:G15,COUNTIF(G4:G15,"&lt;=0")+1)</f>
        <v>86</v>
      </c>
      <c r="H17" s="60" t="n">
        <f aca="false">SMALL(H4:H15,COUNTIF(H4:H15,"&lt;=0")+1)</f>
        <v>515</v>
      </c>
      <c r="I17" s="138"/>
      <c r="J17" s="145" t="s">
        <v>92</v>
      </c>
      <c r="K17" s="146" t="n">
        <f aca="false">SMALL(K4:K15,COUNTIF(K4:K15,"&lt;=0")+1)</f>
        <v>515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n">
        <f aca="false">AVERAGEIF(B4:B15,"&gt;0")</f>
        <v>88</v>
      </c>
      <c r="C18" s="109" t="n">
        <f aca="false">AVERAGEIF(C4:C15,"&gt;0")</f>
        <v>84.6666666666667</v>
      </c>
      <c r="D18" s="109" t="n">
        <f aca="false">AVERAGEIF(D4:D15,"&gt;0")</f>
        <v>87.6666666666667</v>
      </c>
      <c r="E18" s="109" t="n">
        <f aca="false">AVERAGEIF(E4:E15,"&gt;0")</f>
        <v>90.3333333333333</v>
      </c>
      <c r="F18" s="109" t="n">
        <f aca="false">AVERAGEIF(F4:F15,"&gt;0")</f>
        <v>85</v>
      </c>
      <c r="G18" s="109" t="n">
        <f aca="false">AVERAGEIF(G4:G15,"&gt;0")</f>
        <v>89.6666666666667</v>
      </c>
      <c r="H18" s="109" t="n">
        <f aca="false">AVERAGEIF(H4:H15,"&gt;0")</f>
        <v>525.333333333333</v>
      </c>
      <c r="I18" s="138"/>
      <c r="J18" s="150" t="s">
        <v>93</v>
      </c>
      <c r="K18" s="151" t="n">
        <f aca="false">AVERAGEIF(K4:K15,"&gt;0")</f>
        <v>525.333333333333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n">
        <f aca="false" t="array" ref="B19:B19">+MEDIAN(IF(B4:B15&lt;&gt;0,B4:B15))</f>
        <v>87</v>
      </c>
      <c r="C19" s="109" t="n">
        <f aca="false" t="array" ref="C19:C19">+MEDIAN(IF(C4:C15&lt;&gt;0,C4:C15))</f>
        <v>85</v>
      </c>
      <c r="D19" s="109" t="n">
        <f aca="false" t="array" ref="D19:D19">+MEDIAN(IF(D4:D15&lt;&gt;0,D4:D15))</f>
        <v>88</v>
      </c>
      <c r="E19" s="109" t="n">
        <f aca="false" t="array" ref="E19:E19">+MEDIAN(IF(E4:E15&lt;&gt;0,E4:E15))</f>
        <v>90</v>
      </c>
      <c r="F19" s="109" t="n">
        <f aca="false" t="array" ref="F19:F19">+MEDIAN(IF(F4:F15&lt;&gt;0,F4:F15))</f>
        <v>83</v>
      </c>
      <c r="G19" s="109" t="n">
        <f aca="false" t="array" ref="G19:G19">+MEDIAN(IF(G4:G15&lt;&gt;0,G4:G15))</f>
        <v>88</v>
      </c>
      <c r="H19" s="109" t="n">
        <f aca="false" t="array" ref="H19:H19">+MEDIAN(IF(H4:H15&lt;&gt;0,H4:H15))</f>
        <v>523</v>
      </c>
      <c r="I19" s="138"/>
      <c r="J19" s="150" t="s">
        <v>94</v>
      </c>
      <c r="K19" s="151" t="n">
        <f aca="false" t="array" ref="K19:K19">+MEDIAN(IF(K4:K15&lt;&gt;0,K4:K15))</f>
        <v>523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93</v>
      </c>
      <c r="C20" s="154" t="n">
        <f aca="false">+MAX(C4:C15)</f>
        <v>87</v>
      </c>
      <c r="D20" s="154" t="n">
        <f aca="false">+MAX(D4:D15)</f>
        <v>88</v>
      </c>
      <c r="E20" s="154" t="n">
        <f aca="false">+MAX(E4:E15)</f>
        <v>92</v>
      </c>
      <c r="F20" s="154" t="n">
        <f aca="false">+MAX(F4:F15)</f>
        <v>90</v>
      </c>
      <c r="G20" s="154" t="n">
        <f aca="false">+MAX(G4:G15)</f>
        <v>95</v>
      </c>
      <c r="H20" s="154" t="n">
        <f aca="false">+MAX(H4:H15)</f>
        <v>538</v>
      </c>
      <c r="I20" s="138"/>
      <c r="J20" s="150" t="s">
        <v>95</v>
      </c>
      <c r="K20" s="151" t="n">
        <f aca="false">+MAX(K4:K15)</f>
        <v>538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n">
        <f aca="false" t="array" ref="B21:B21">+STDEV(IF(B4:B15&gt;0,B4:B15))</f>
        <v>4.58257569495584</v>
      </c>
      <c r="C21" s="155" t="n">
        <f aca="false" t="array" ref="C21:C21">+STDEV(IF(C4:C15&gt;0,C4:C15))</f>
        <v>2.51661147842358</v>
      </c>
      <c r="D21" s="155" t="n">
        <f aca="false" t="array" ref="D21:D21">+STDEV(IF(D4:D15&gt;0,D4:D15))</f>
        <v>0.577350269189626</v>
      </c>
      <c r="E21" s="155" t="n">
        <f aca="false" t="array" ref="E21:E21">+STDEV(IF(E4:E15&gt;0,E4:E15))</f>
        <v>1.52752523165195</v>
      </c>
      <c r="F21" s="155" t="n">
        <f aca="false" t="array" ref="F21:F21">+STDEV(IF(F4:F15&gt;0,F4:F15))</f>
        <v>4.35889894354067</v>
      </c>
      <c r="G21" s="155" t="n">
        <f aca="false" t="array" ref="G21:G21">+STDEV(IF(G4:G15&gt;0,G4:G15))</f>
        <v>4.72581562625261</v>
      </c>
      <c r="H21" s="155" t="n">
        <f aca="false" t="array" ref="H21:H21">+STDEV(IF(H4:H15&gt;0,H4:H15))</f>
        <v>11.6761865920913</v>
      </c>
      <c r="I21" s="138"/>
      <c r="J21" s="150" t="s">
        <v>96</v>
      </c>
      <c r="K21" s="156" t="n">
        <f aca="false" t="array" ref="K21:K21">+STDEV(IF(K4:K15&gt;0,K4:K15))</f>
        <v>11.6761865920913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n">
        <f aca="false">+(B20-B17)/B18</f>
        <v>0.102272727272727</v>
      </c>
      <c r="C22" s="63" t="n">
        <f aca="false">+(C20-C17)/C18</f>
        <v>0.0590551181102362</v>
      </c>
      <c r="D22" s="63" t="n">
        <f aca="false">+(D20-D17)/D18</f>
        <v>0.0114068441064639</v>
      </c>
      <c r="E22" s="63" t="n">
        <f aca="false">+(E20-E17)/E18</f>
        <v>0.033210332103321</v>
      </c>
      <c r="F22" s="63" t="n">
        <f aca="false">+(F20-F17)/F18</f>
        <v>0.0941176470588235</v>
      </c>
      <c r="G22" s="63" t="n">
        <f aca="false">+(G20-G17)/G18</f>
        <v>0.100371747211896</v>
      </c>
      <c r="H22" s="63" t="n">
        <f aca="false">+(H20-H17)/H18</f>
        <v>0.0437817258883249</v>
      </c>
      <c r="I22" s="138"/>
      <c r="J22" s="159" t="s">
        <v>69</v>
      </c>
      <c r="K22" s="160" t="n">
        <f aca="false">+K21/K18</f>
        <v>0.0222262435128642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50</v>
      </c>
      <c r="B2" s="75" t="s">
        <v>51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92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93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94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95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96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69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Q25"/>
  <sheetViews>
    <sheetView showFormulas="false" showGridLines="false" showRowColHeaders="true" showZeros="true" rightToLeft="false" tabSelected="false" showOutlineSymbols="true" defaultGridColor="true" view="normal" topLeftCell="M14" colorId="64" zoomScale="100" zoomScaleNormal="100" zoomScalePageLayoutView="100" workbookViewId="0">
      <selection pane="topLeft" activeCell="Q15" activeCellId="0" sqref="Q15"/>
    </sheetView>
  </sheetViews>
  <sheetFormatPr defaultColWidth="10.5234375" defaultRowHeight="12.75" zeroHeight="false" outlineLevelRow="0" outlineLevelCol="0"/>
  <cols>
    <col collapsed="false" customWidth="true" hidden="false" outlineLevel="0" max="2" min="2" style="0" width="16.86"/>
    <col collapsed="false" customWidth="true" hidden="false" outlineLevel="0" max="3" min="3" style="0" width="46.29"/>
    <col collapsed="false" customWidth="true" hidden="false" outlineLevel="0" max="4" min="4" style="0" width="13.43"/>
    <col collapsed="false" customWidth="true" hidden="false" outlineLevel="0" max="5" min="5" style="0" width="11.71"/>
    <col collapsed="false" customWidth="true" hidden="false" outlineLevel="0" max="6" min="6" style="0" width="12.29"/>
    <col collapsed="false" customWidth="true" hidden="false" outlineLevel="0" max="10" min="7" style="0" width="11.71"/>
    <col collapsed="false" customWidth="true" hidden="false" outlineLevel="0" max="11" min="11" style="0" width="12.14"/>
    <col collapsed="false" customWidth="true" hidden="false" outlineLevel="0" max="16" min="12" style="0" width="11.71"/>
  </cols>
  <sheetData>
    <row r="1" customFormat="false" ht="18" hidden="false" customHeight="true" outlineLevel="0" collapsed="false">
      <c r="A1" s="8"/>
      <c r="B1" s="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9"/>
    </row>
    <row r="2" customFormat="false" ht="26.25" hidden="false" customHeight="false" outlineLevel="0" collapsed="false">
      <c r="A2" s="8"/>
      <c r="B2" s="9"/>
      <c r="C2" s="10"/>
      <c r="D2" s="11" t="str">
        <f aca="false">+TOTALES!D2</f>
        <v>Trofeo Regularidad 2024</v>
      </c>
      <c r="E2" s="10"/>
      <c r="G2" s="12"/>
      <c r="H2" s="13" t="s">
        <v>19</v>
      </c>
      <c r="I2" s="10"/>
      <c r="J2" s="10"/>
      <c r="K2" s="10"/>
      <c r="L2" s="10"/>
      <c r="M2" s="10"/>
      <c r="N2" s="10"/>
      <c r="O2" s="10"/>
      <c r="Q2" s="9"/>
    </row>
    <row r="3" customFormat="false" ht="18" hidden="false" customHeight="true" outlineLevel="0" collapsed="false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9"/>
    </row>
    <row r="4" customFormat="false" ht="18" hidden="false" customHeight="true" outlineLevel="0" collapsed="false">
      <c r="A4" s="14" t="s">
        <v>20</v>
      </c>
      <c r="B4" s="15" t="s">
        <v>21</v>
      </c>
      <c r="C4" s="16" t="s">
        <v>22</v>
      </c>
      <c r="D4" s="17" t="n">
        <v>45312</v>
      </c>
      <c r="E4" s="17" t="n">
        <v>45326</v>
      </c>
      <c r="F4" s="17" t="n">
        <v>45354</v>
      </c>
      <c r="G4" s="17" t="n">
        <v>45389</v>
      </c>
      <c r="H4" s="17" t="n">
        <v>45403</v>
      </c>
      <c r="I4" s="17" t="n">
        <v>45459</v>
      </c>
      <c r="J4" s="17" t="n">
        <v>45487</v>
      </c>
      <c r="K4" s="17" t="n">
        <v>45557</v>
      </c>
      <c r="L4" s="17" t="n">
        <v>45599</v>
      </c>
      <c r="M4" s="17" t="n">
        <v>45620</v>
      </c>
      <c r="N4" s="17" t="n">
        <v>45627</v>
      </c>
      <c r="O4" s="17" t="n">
        <v>45648</v>
      </c>
      <c r="P4" s="18" t="s">
        <v>23</v>
      </c>
      <c r="Q4" s="14"/>
    </row>
    <row r="5" customFormat="false" ht="27" hidden="false" customHeight="true" outlineLevel="0" collapsed="false">
      <c r="A5" s="14" t="n">
        <v>1</v>
      </c>
      <c r="B5" s="19" t="n">
        <v>16836</v>
      </c>
      <c r="C5" s="20" t="s">
        <v>24</v>
      </c>
      <c r="D5" s="21" t="n">
        <v>1</v>
      </c>
      <c r="E5" s="21" t="n">
        <v>3</v>
      </c>
      <c r="F5" s="21" t="n">
        <v>4</v>
      </c>
      <c r="G5" s="21" t="n">
        <v>0</v>
      </c>
      <c r="H5" s="21" t="n">
        <v>0</v>
      </c>
      <c r="I5" s="21" t="n">
        <v>0</v>
      </c>
      <c r="J5" s="21" t="n">
        <v>0</v>
      </c>
      <c r="K5" s="21" t="n">
        <v>0</v>
      </c>
      <c r="L5" s="21" t="n">
        <v>0</v>
      </c>
      <c r="M5" s="21" t="n">
        <v>0</v>
      </c>
      <c r="N5" s="21" t="n">
        <v>0</v>
      </c>
      <c r="O5" s="21" t="n">
        <v>0</v>
      </c>
      <c r="P5" s="22" t="n">
        <v>8</v>
      </c>
      <c r="Q5" s="23" t="s">
        <v>25</v>
      </c>
    </row>
    <row r="6" customFormat="false" ht="27" hidden="false" customHeight="true" outlineLevel="0" collapsed="false">
      <c r="A6" s="14" t="n">
        <v>2</v>
      </c>
      <c r="B6" s="19" t="n">
        <v>25762</v>
      </c>
      <c r="C6" s="20" t="s">
        <v>26</v>
      </c>
      <c r="D6" s="21" t="n">
        <v>1</v>
      </c>
      <c r="E6" s="21" t="n">
        <v>3</v>
      </c>
      <c r="F6" s="21" t="n">
        <v>4</v>
      </c>
      <c r="G6" s="21" t="n">
        <v>0</v>
      </c>
      <c r="H6" s="21" t="n">
        <v>0</v>
      </c>
      <c r="I6" s="21" t="n">
        <v>0</v>
      </c>
      <c r="J6" s="21" t="n">
        <v>0</v>
      </c>
      <c r="K6" s="21" t="n">
        <v>0</v>
      </c>
      <c r="L6" s="21" t="n">
        <v>0</v>
      </c>
      <c r="M6" s="21" t="n">
        <v>0</v>
      </c>
      <c r="N6" s="21" t="n">
        <v>0</v>
      </c>
      <c r="O6" s="21" t="n">
        <v>0</v>
      </c>
      <c r="P6" s="22" t="n">
        <v>8</v>
      </c>
      <c r="Q6" s="23" t="s">
        <v>27</v>
      </c>
    </row>
    <row r="7" customFormat="false" ht="27" hidden="false" customHeight="true" outlineLevel="0" collapsed="false">
      <c r="A7" s="14" t="n">
        <v>3</v>
      </c>
      <c r="B7" s="19" t="n">
        <v>21927</v>
      </c>
      <c r="C7" s="20" t="s">
        <v>28</v>
      </c>
      <c r="D7" s="21" t="n">
        <v>1</v>
      </c>
      <c r="E7" s="21" t="n">
        <v>1</v>
      </c>
      <c r="F7" s="21" t="n">
        <v>3</v>
      </c>
      <c r="G7" s="21" t="n">
        <v>0</v>
      </c>
      <c r="H7" s="21" t="n">
        <v>0</v>
      </c>
      <c r="I7" s="21" t="n">
        <v>0</v>
      </c>
      <c r="J7" s="21" t="n">
        <v>0</v>
      </c>
      <c r="K7" s="21" t="n">
        <v>0</v>
      </c>
      <c r="L7" s="21" t="n">
        <v>0</v>
      </c>
      <c r="M7" s="21" t="n">
        <v>0</v>
      </c>
      <c r="N7" s="21" t="n">
        <v>0</v>
      </c>
      <c r="O7" s="21" t="n">
        <v>0</v>
      </c>
      <c r="P7" s="22" t="n">
        <v>5</v>
      </c>
      <c r="Q7" s="23" t="s">
        <v>29</v>
      </c>
    </row>
    <row r="8" customFormat="false" ht="27" hidden="false" customHeight="true" outlineLevel="0" collapsed="false">
      <c r="A8" s="14" t="n">
        <v>4</v>
      </c>
      <c r="B8" s="19" t="n">
        <v>7296</v>
      </c>
      <c r="C8" s="20" t="s">
        <v>30</v>
      </c>
      <c r="D8" s="21" t="n">
        <v>1</v>
      </c>
      <c r="E8" s="21" t="n">
        <v>1</v>
      </c>
      <c r="F8" s="21" t="n">
        <v>3</v>
      </c>
      <c r="G8" s="21" t="n">
        <v>0</v>
      </c>
      <c r="H8" s="21" t="n">
        <v>0</v>
      </c>
      <c r="I8" s="21" t="n">
        <v>0</v>
      </c>
      <c r="J8" s="21" t="n">
        <v>0</v>
      </c>
      <c r="K8" s="21" t="n">
        <v>0</v>
      </c>
      <c r="L8" s="21" t="n">
        <v>0</v>
      </c>
      <c r="M8" s="21" t="n">
        <v>0</v>
      </c>
      <c r="N8" s="21" t="n">
        <v>0</v>
      </c>
      <c r="O8" s="21" t="n">
        <v>0</v>
      </c>
      <c r="P8" s="22" t="n">
        <v>5</v>
      </c>
      <c r="Q8" s="23" t="s">
        <v>31</v>
      </c>
    </row>
    <row r="9" customFormat="false" ht="27" hidden="false" customHeight="true" outlineLevel="0" collapsed="false">
      <c r="A9" s="14" t="n">
        <v>5</v>
      </c>
      <c r="B9" s="19" t="n">
        <v>16537</v>
      </c>
      <c r="C9" s="20" t="s">
        <v>32</v>
      </c>
      <c r="D9" s="21" t="n">
        <v>1</v>
      </c>
      <c r="E9" s="21" t="n">
        <v>1</v>
      </c>
      <c r="F9" s="21" t="n">
        <v>3</v>
      </c>
      <c r="G9" s="21" t="n">
        <v>0</v>
      </c>
      <c r="H9" s="21" t="n">
        <v>0</v>
      </c>
      <c r="I9" s="21" t="n">
        <v>0</v>
      </c>
      <c r="J9" s="21" t="n">
        <v>0</v>
      </c>
      <c r="K9" s="21" t="n">
        <v>0</v>
      </c>
      <c r="L9" s="21" t="n">
        <v>0</v>
      </c>
      <c r="M9" s="21" t="n">
        <v>0</v>
      </c>
      <c r="N9" s="21" t="n">
        <v>0</v>
      </c>
      <c r="O9" s="21" t="n">
        <v>0</v>
      </c>
      <c r="P9" s="22" t="n">
        <v>5</v>
      </c>
      <c r="Q9" s="23" t="s">
        <v>33</v>
      </c>
    </row>
    <row r="10" customFormat="false" ht="27" hidden="false" customHeight="true" outlineLevel="0" collapsed="false">
      <c r="A10" s="14" t="n">
        <v>6</v>
      </c>
      <c r="B10" s="19" t="n">
        <v>20850</v>
      </c>
      <c r="C10" s="20" t="s">
        <v>34</v>
      </c>
      <c r="D10" s="21" t="n">
        <v>1</v>
      </c>
      <c r="E10" s="21" t="n">
        <v>1</v>
      </c>
      <c r="F10" s="21" t="n">
        <v>3</v>
      </c>
      <c r="G10" s="21" t="n">
        <v>0</v>
      </c>
      <c r="H10" s="21" t="n">
        <v>0</v>
      </c>
      <c r="I10" s="21" t="n">
        <v>0</v>
      </c>
      <c r="J10" s="21" t="n">
        <v>0</v>
      </c>
      <c r="K10" s="21" t="n">
        <v>0</v>
      </c>
      <c r="L10" s="21" t="n">
        <v>0</v>
      </c>
      <c r="M10" s="21" t="n">
        <v>0</v>
      </c>
      <c r="N10" s="21" t="n">
        <v>0</v>
      </c>
      <c r="O10" s="21" t="n">
        <v>0</v>
      </c>
      <c r="P10" s="22" t="n">
        <v>5</v>
      </c>
      <c r="Q10" s="23" t="s">
        <v>35</v>
      </c>
    </row>
    <row r="11" customFormat="false" ht="27" hidden="false" customHeight="true" outlineLevel="0" collapsed="false">
      <c r="A11" s="14" t="n">
        <v>7</v>
      </c>
      <c r="B11" s="19" t="n">
        <v>22811</v>
      </c>
      <c r="C11" s="20" t="s">
        <v>36</v>
      </c>
      <c r="D11" s="21" t="n">
        <v>1</v>
      </c>
      <c r="E11" s="21" t="n">
        <v>1</v>
      </c>
      <c r="F11" s="21" t="n">
        <v>3</v>
      </c>
      <c r="G11" s="21" t="n">
        <v>0</v>
      </c>
      <c r="H11" s="21" t="n">
        <v>0</v>
      </c>
      <c r="I11" s="21" t="n">
        <v>0</v>
      </c>
      <c r="J11" s="21" t="n">
        <v>0</v>
      </c>
      <c r="K11" s="21" t="n">
        <v>0</v>
      </c>
      <c r="L11" s="21" t="n">
        <v>0</v>
      </c>
      <c r="M11" s="21" t="n">
        <v>0</v>
      </c>
      <c r="N11" s="21" t="n">
        <v>0</v>
      </c>
      <c r="O11" s="21" t="n">
        <v>0</v>
      </c>
      <c r="P11" s="22" t="n">
        <v>5</v>
      </c>
      <c r="Q11" s="23" t="s">
        <v>37</v>
      </c>
    </row>
    <row r="12" customFormat="false" ht="27" hidden="false" customHeight="true" outlineLevel="0" collapsed="false">
      <c r="A12" s="14" t="n">
        <v>8</v>
      </c>
      <c r="B12" s="19" t="n">
        <v>18139</v>
      </c>
      <c r="C12" s="20" t="s">
        <v>38</v>
      </c>
      <c r="D12" s="21" t="n">
        <v>1</v>
      </c>
      <c r="E12" s="21" t="n">
        <v>0</v>
      </c>
      <c r="F12" s="21" t="n">
        <v>3</v>
      </c>
      <c r="G12" s="21" t="n">
        <v>0</v>
      </c>
      <c r="H12" s="21" t="n">
        <v>0</v>
      </c>
      <c r="I12" s="21" t="n">
        <v>0</v>
      </c>
      <c r="J12" s="21" t="n">
        <v>0</v>
      </c>
      <c r="K12" s="21" t="n">
        <v>0</v>
      </c>
      <c r="L12" s="21" t="n">
        <v>0</v>
      </c>
      <c r="M12" s="21" t="n">
        <v>0</v>
      </c>
      <c r="N12" s="21" t="n">
        <v>0</v>
      </c>
      <c r="O12" s="21" t="n">
        <v>0</v>
      </c>
      <c r="P12" s="22" t="n">
        <v>4</v>
      </c>
      <c r="Q12" s="23" t="s">
        <v>39</v>
      </c>
    </row>
    <row r="13" customFormat="false" ht="27" hidden="false" customHeight="true" outlineLevel="0" collapsed="false">
      <c r="A13" s="14" t="n">
        <v>9</v>
      </c>
      <c r="B13" s="19" t="n">
        <v>20690</v>
      </c>
      <c r="C13" s="20" t="s">
        <v>40</v>
      </c>
      <c r="D13" s="21" t="n">
        <v>1</v>
      </c>
      <c r="E13" s="21" t="n">
        <v>1</v>
      </c>
      <c r="F13" s="21" t="n">
        <v>0</v>
      </c>
      <c r="G13" s="21" t="n">
        <v>0</v>
      </c>
      <c r="H13" s="21" t="n">
        <v>0</v>
      </c>
      <c r="I13" s="21" t="n">
        <v>0</v>
      </c>
      <c r="J13" s="21" t="n">
        <v>0</v>
      </c>
      <c r="K13" s="21" t="n">
        <v>0</v>
      </c>
      <c r="L13" s="21" t="n">
        <v>0</v>
      </c>
      <c r="M13" s="21" t="n">
        <v>0</v>
      </c>
      <c r="N13" s="21" t="n">
        <v>0</v>
      </c>
      <c r="O13" s="21" t="n">
        <v>0</v>
      </c>
      <c r="P13" s="22" t="n">
        <v>2</v>
      </c>
      <c r="Q13" s="23" t="s">
        <v>41</v>
      </c>
    </row>
    <row r="14" customFormat="false" ht="27" hidden="false" customHeight="true" outlineLevel="0" collapsed="false">
      <c r="A14" s="14" t="n">
        <v>10</v>
      </c>
      <c r="B14" s="19" t="n">
        <v>23833</v>
      </c>
      <c r="C14" s="20" t="s">
        <v>42</v>
      </c>
      <c r="D14" s="21" t="n">
        <v>0</v>
      </c>
      <c r="E14" s="21" t="n">
        <v>1</v>
      </c>
      <c r="F14" s="21" t="n">
        <v>1</v>
      </c>
      <c r="G14" s="21" t="n">
        <v>0</v>
      </c>
      <c r="H14" s="21" t="n">
        <v>0</v>
      </c>
      <c r="I14" s="21" t="n">
        <v>0</v>
      </c>
      <c r="J14" s="21" t="n">
        <v>0</v>
      </c>
      <c r="K14" s="21" t="n">
        <v>0</v>
      </c>
      <c r="L14" s="21" t="n">
        <v>0</v>
      </c>
      <c r="M14" s="21" t="n">
        <v>0</v>
      </c>
      <c r="N14" s="21" t="n">
        <v>0</v>
      </c>
      <c r="O14" s="21" t="n">
        <v>0</v>
      </c>
      <c r="P14" s="22" t="n">
        <v>2</v>
      </c>
      <c r="Q14" s="23" t="s">
        <v>43</v>
      </c>
    </row>
    <row r="15" customFormat="false" ht="27" hidden="false" customHeight="true" outlineLevel="0" collapsed="false">
      <c r="A15" s="14" t="n">
        <v>11</v>
      </c>
      <c r="B15" s="19" t="n">
        <v>23944</v>
      </c>
      <c r="C15" s="20" t="s">
        <v>44</v>
      </c>
      <c r="D15" s="21" t="n">
        <v>0</v>
      </c>
      <c r="E15" s="21" t="n">
        <v>1</v>
      </c>
      <c r="F15" s="21" t="n">
        <v>0</v>
      </c>
      <c r="G15" s="21" t="n">
        <v>0</v>
      </c>
      <c r="H15" s="21" t="n">
        <v>0</v>
      </c>
      <c r="I15" s="21" t="n">
        <v>0</v>
      </c>
      <c r="J15" s="21" t="n">
        <v>0</v>
      </c>
      <c r="K15" s="21" t="n">
        <v>0</v>
      </c>
      <c r="L15" s="21" t="n">
        <v>0</v>
      </c>
      <c r="M15" s="21" t="n">
        <v>0</v>
      </c>
      <c r="N15" s="21" t="n">
        <v>0</v>
      </c>
      <c r="O15" s="21" t="n">
        <v>0</v>
      </c>
      <c r="P15" s="22" t="n">
        <v>1</v>
      </c>
      <c r="Q15" s="23" t="s">
        <v>45</v>
      </c>
    </row>
    <row r="16" customFormat="false" ht="27" hidden="false" customHeight="true" outlineLevel="0" collapsed="false">
      <c r="A16" s="14" t="n">
        <v>12</v>
      </c>
      <c r="B16" s="19" t="n">
        <v>21737</v>
      </c>
      <c r="C16" s="20" t="s">
        <v>46</v>
      </c>
      <c r="D16" s="21" t="n">
        <v>0</v>
      </c>
      <c r="E16" s="21" t="n">
        <v>1</v>
      </c>
      <c r="F16" s="21" t="n">
        <v>0</v>
      </c>
      <c r="G16" s="21" t="n">
        <v>0</v>
      </c>
      <c r="H16" s="21" t="n">
        <v>0</v>
      </c>
      <c r="I16" s="21" t="n">
        <v>0</v>
      </c>
      <c r="J16" s="21" t="n">
        <v>0</v>
      </c>
      <c r="K16" s="21" t="n">
        <v>0</v>
      </c>
      <c r="L16" s="21" t="n">
        <v>0</v>
      </c>
      <c r="M16" s="21" t="n">
        <v>0</v>
      </c>
      <c r="N16" s="21" t="n">
        <v>0</v>
      </c>
      <c r="O16" s="21" t="n">
        <v>0</v>
      </c>
      <c r="P16" s="22" t="n">
        <v>1</v>
      </c>
      <c r="Q16" s="23" t="s">
        <v>47</v>
      </c>
    </row>
    <row r="17" customFormat="false" ht="27" hidden="false" customHeight="true" outlineLevel="0" collapsed="false">
      <c r="A17" s="14" t="n">
        <v>13</v>
      </c>
      <c r="B17" s="19" t="n">
        <v>22741</v>
      </c>
      <c r="C17" s="20" t="s">
        <v>48</v>
      </c>
      <c r="D17" s="21" t="n">
        <v>0</v>
      </c>
      <c r="E17" s="21" t="n">
        <v>0</v>
      </c>
      <c r="F17" s="21" t="n">
        <v>1</v>
      </c>
      <c r="G17" s="21" t="n">
        <v>0</v>
      </c>
      <c r="H17" s="21" t="n">
        <v>0</v>
      </c>
      <c r="I17" s="21" t="n">
        <v>0</v>
      </c>
      <c r="J17" s="21" t="n">
        <v>0</v>
      </c>
      <c r="K17" s="21" t="n">
        <v>0</v>
      </c>
      <c r="L17" s="21" t="n">
        <v>0</v>
      </c>
      <c r="M17" s="21" t="n">
        <v>0</v>
      </c>
      <c r="N17" s="21" t="n">
        <v>0</v>
      </c>
      <c r="O17" s="21" t="n">
        <v>0</v>
      </c>
      <c r="P17" s="22" t="n">
        <v>1</v>
      </c>
      <c r="Q17" s="23" t="s">
        <v>49</v>
      </c>
    </row>
    <row r="18" customFormat="false" ht="21.75" hidden="false" customHeight="true" outlineLevel="0" collapsed="false">
      <c r="A18" s="14" t="n">
        <v>14</v>
      </c>
      <c r="B18" s="19" t="s">
        <v>50</v>
      </c>
      <c r="C18" s="20" t="s">
        <v>51</v>
      </c>
      <c r="D18" s="21" t="n">
        <v>0</v>
      </c>
      <c r="E18" s="21" t="n">
        <v>0</v>
      </c>
      <c r="F18" s="21" t="n">
        <v>0</v>
      </c>
      <c r="G18" s="21" t="n">
        <v>0</v>
      </c>
      <c r="H18" s="21" t="n">
        <v>0</v>
      </c>
      <c r="I18" s="21" t="n">
        <v>0</v>
      </c>
      <c r="J18" s="21" t="n">
        <v>0</v>
      </c>
      <c r="K18" s="21" t="n">
        <v>0</v>
      </c>
      <c r="L18" s="21" t="n">
        <v>0</v>
      </c>
      <c r="M18" s="21" t="n">
        <v>0</v>
      </c>
      <c r="N18" s="21" t="n">
        <v>0</v>
      </c>
      <c r="O18" s="21" t="n">
        <v>0</v>
      </c>
      <c r="P18" s="22" t="n">
        <v>0</v>
      </c>
      <c r="Q18" s="23"/>
    </row>
    <row r="19" customFormat="false" ht="21.75" hidden="false" customHeight="true" outlineLevel="0" collapsed="false">
      <c r="A19" s="14" t="n">
        <v>15</v>
      </c>
      <c r="B19" s="19" t="s">
        <v>50</v>
      </c>
      <c r="C19" s="20" t="s">
        <v>51</v>
      </c>
      <c r="D19" s="21" t="n">
        <v>0</v>
      </c>
      <c r="E19" s="21" t="n">
        <v>0</v>
      </c>
      <c r="F19" s="21" t="n">
        <v>0</v>
      </c>
      <c r="G19" s="21" t="n">
        <v>0</v>
      </c>
      <c r="H19" s="21" t="n">
        <v>0</v>
      </c>
      <c r="I19" s="21" t="n">
        <v>0</v>
      </c>
      <c r="J19" s="21" t="n">
        <v>0</v>
      </c>
      <c r="K19" s="21" t="n">
        <v>0</v>
      </c>
      <c r="L19" s="21" t="n">
        <v>0</v>
      </c>
      <c r="M19" s="21" t="n">
        <v>0</v>
      </c>
      <c r="N19" s="21" t="n">
        <v>0</v>
      </c>
      <c r="O19" s="21" t="n">
        <v>0</v>
      </c>
      <c r="P19" s="22" t="n">
        <v>0</v>
      </c>
      <c r="Q19" s="23"/>
    </row>
    <row r="20" customFormat="false" ht="21.75" hidden="false" customHeight="true" outlineLevel="0" collapsed="false">
      <c r="A20" s="14" t="n">
        <v>16</v>
      </c>
      <c r="B20" s="19" t="s">
        <v>50</v>
      </c>
      <c r="C20" s="20" t="s">
        <v>51</v>
      </c>
      <c r="D20" s="21" t="n">
        <v>0</v>
      </c>
      <c r="E20" s="21" t="n">
        <v>0</v>
      </c>
      <c r="F20" s="21" t="n">
        <v>0</v>
      </c>
      <c r="G20" s="21" t="n">
        <v>0</v>
      </c>
      <c r="H20" s="21" t="n">
        <v>0</v>
      </c>
      <c r="I20" s="21" t="n">
        <v>0</v>
      </c>
      <c r="J20" s="21" t="n">
        <v>0</v>
      </c>
      <c r="K20" s="21" t="n">
        <v>0</v>
      </c>
      <c r="L20" s="21" t="n">
        <v>0</v>
      </c>
      <c r="M20" s="21" t="n">
        <v>0</v>
      </c>
      <c r="N20" s="21" t="n">
        <v>0</v>
      </c>
      <c r="O20" s="21" t="n">
        <v>0</v>
      </c>
      <c r="P20" s="22" t="n">
        <v>0</v>
      </c>
      <c r="Q20" s="23"/>
    </row>
    <row r="21" customFormat="false" ht="21.75" hidden="false" customHeight="true" outlineLevel="0" collapsed="false">
      <c r="A21" s="14" t="n">
        <v>17</v>
      </c>
      <c r="B21" s="19" t="s">
        <v>50</v>
      </c>
      <c r="C21" s="20" t="s">
        <v>51</v>
      </c>
      <c r="D21" s="21" t="n">
        <v>0</v>
      </c>
      <c r="E21" s="21" t="n">
        <v>0</v>
      </c>
      <c r="F21" s="21" t="n">
        <v>0</v>
      </c>
      <c r="G21" s="21" t="n">
        <v>0</v>
      </c>
      <c r="H21" s="21" t="n">
        <v>0</v>
      </c>
      <c r="I21" s="21" t="n">
        <v>0</v>
      </c>
      <c r="J21" s="21" t="n">
        <v>0</v>
      </c>
      <c r="K21" s="21" t="n">
        <v>0</v>
      </c>
      <c r="L21" s="21" t="n">
        <v>0</v>
      </c>
      <c r="M21" s="21" t="n">
        <v>0</v>
      </c>
      <c r="N21" s="21" t="n">
        <v>0</v>
      </c>
      <c r="O21" s="21" t="n">
        <v>0</v>
      </c>
      <c r="P21" s="22" t="n">
        <v>0</v>
      </c>
      <c r="Q21" s="23"/>
    </row>
    <row r="22" customFormat="false" ht="21.75" hidden="false" customHeight="true" outlineLevel="0" collapsed="false">
      <c r="A22" s="14" t="n">
        <v>18</v>
      </c>
      <c r="B22" s="19" t="s">
        <v>50</v>
      </c>
      <c r="C22" s="20" t="s">
        <v>51</v>
      </c>
      <c r="D22" s="21" t="n">
        <v>0</v>
      </c>
      <c r="E22" s="21" t="n">
        <v>0</v>
      </c>
      <c r="F22" s="21" t="n">
        <v>0</v>
      </c>
      <c r="G22" s="21" t="n">
        <v>0</v>
      </c>
      <c r="H22" s="21" t="n">
        <v>0</v>
      </c>
      <c r="I22" s="21" t="n">
        <v>0</v>
      </c>
      <c r="J22" s="21" t="n">
        <v>0</v>
      </c>
      <c r="K22" s="21" t="n">
        <v>0</v>
      </c>
      <c r="L22" s="21" t="n">
        <v>0</v>
      </c>
      <c r="M22" s="21" t="n">
        <v>0</v>
      </c>
      <c r="N22" s="21" t="n">
        <v>0</v>
      </c>
      <c r="O22" s="21" t="n">
        <v>0</v>
      </c>
      <c r="P22" s="22" t="n">
        <v>0</v>
      </c>
      <c r="Q22" s="23"/>
    </row>
    <row r="23" customFormat="false" ht="21.75" hidden="false" customHeight="true" outlineLevel="0" collapsed="false">
      <c r="A23" s="14" t="n">
        <v>19</v>
      </c>
      <c r="B23" s="19" t="s">
        <v>50</v>
      </c>
      <c r="C23" s="20" t="s">
        <v>51</v>
      </c>
      <c r="D23" s="21" t="n">
        <v>0</v>
      </c>
      <c r="E23" s="21" t="n">
        <v>0</v>
      </c>
      <c r="F23" s="21" t="n">
        <v>0</v>
      </c>
      <c r="G23" s="21" t="n">
        <v>0</v>
      </c>
      <c r="H23" s="21" t="n">
        <v>0</v>
      </c>
      <c r="I23" s="21" t="n">
        <v>0</v>
      </c>
      <c r="J23" s="21" t="n">
        <v>0</v>
      </c>
      <c r="K23" s="21" t="n">
        <v>0</v>
      </c>
      <c r="L23" s="21" t="n">
        <v>0</v>
      </c>
      <c r="M23" s="21" t="n">
        <v>0</v>
      </c>
      <c r="N23" s="21" t="n">
        <v>0</v>
      </c>
      <c r="O23" s="21" t="n">
        <v>0</v>
      </c>
      <c r="P23" s="22" t="n">
        <v>0</v>
      </c>
      <c r="Q23" s="23"/>
    </row>
    <row r="24" customFormat="false" ht="21.75" hidden="false" customHeight="true" outlineLevel="0" collapsed="false">
      <c r="A24" s="14" t="n">
        <v>20</v>
      </c>
      <c r="B24" s="19" t="s">
        <v>50</v>
      </c>
      <c r="C24" s="20" t="s">
        <v>51</v>
      </c>
      <c r="D24" s="21" t="n">
        <v>0</v>
      </c>
      <c r="E24" s="21" t="n">
        <v>0</v>
      </c>
      <c r="F24" s="21" t="n">
        <v>0</v>
      </c>
      <c r="G24" s="21" t="n">
        <v>0</v>
      </c>
      <c r="H24" s="21" t="n">
        <v>0</v>
      </c>
      <c r="I24" s="21" t="n">
        <v>0</v>
      </c>
      <c r="J24" s="21" t="n">
        <v>0</v>
      </c>
      <c r="K24" s="21" t="n">
        <v>0</v>
      </c>
      <c r="L24" s="21" t="n">
        <v>0</v>
      </c>
      <c r="M24" s="21" t="n">
        <v>0</v>
      </c>
      <c r="N24" s="21" t="n">
        <v>0</v>
      </c>
      <c r="O24" s="21" t="n">
        <v>0</v>
      </c>
      <c r="P24" s="22" t="n">
        <v>0</v>
      </c>
      <c r="Q24" s="23"/>
    </row>
    <row r="25" customFormat="false" ht="12.75" hidden="false" customHeight="false" outlineLevel="0" collapsed="false">
      <c r="A25" s="24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50</v>
      </c>
      <c r="B2" s="75" t="s">
        <v>51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92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93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94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95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96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69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50</v>
      </c>
      <c r="B2" s="75" t="s">
        <v>51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92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93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94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95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96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69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50</v>
      </c>
      <c r="B2" s="75" t="s">
        <v>51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92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93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94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95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96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69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50</v>
      </c>
      <c r="B2" s="75" t="s">
        <v>51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92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93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94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95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96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69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50</v>
      </c>
      <c r="B2" s="75" t="s">
        <v>51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92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93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94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95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96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69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50</v>
      </c>
      <c r="B2" s="75" t="s">
        <v>51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92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93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94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95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96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69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Q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0.5234375" defaultRowHeight="12.75" zeroHeight="false" outlineLevelRow="0" outlineLevelCol="0"/>
  <cols>
    <col collapsed="false" customWidth="true" hidden="false" outlineLevel="0" max="1" min="1" style="0" width="12.57"/>
    <col collapsed="false" customWidth="true" hidden="false" outlineLevel="0" max="2" min="2" style="0" width="16.86"/>
    <col collapsed="false" customWidth="true" hidden="false" outlineLevel="0" max="3" min="3" style="0" width="50.71"/>
    <col collapsed="false" customWidth="true" hidden="false" outlineLevel="0" max="15" min="4" style="0" width="12.71"/>
    <col collapsed="false" customWidth="true" hidden="false" outlineLevel="0" max="16" min="16" style="0" width="10.71"/>
    <col collapsed="false" customWidth="true" hidden="false" outlineLevel="0" max="17" min="17" style="25" width="10.99"/>
  </cols>
  <sheetData>
    <row r="1" customFormat="false" ht="18" hidden="false" customHeight="true" outlineLevel="0" collapsed="false">
      <c r="A1" s="8"/>
      <c r="B1" s="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9"/>
    </row>
    <row r="2" customFormat="false" ht="26.25" hidden="false" customHeight="false" outlineLevel="0" collapsed="false">
      <c r="A2" s="8"/>
      <c r="B2" s="9"/>
      <c r="C2" s="10"/>
      <c r="D2" s="11" t="str">
        <f aca="false">+TOTALES!D2</f>
        <v>Trofeo Regularidad 2024</v>
      </c>
      <c r="E2" s="10"/>
      <c r="G2" s="12"/>
      <c r="H2" s="13" t="s">
        <v>19</v>
      </c>
      <c r="I2" s="10"/>
      <c r="J2" s="10"/>
      <c r="K2" s="10"/>
      <c r="L2" s="10"/>
      <c r="M2" s="10"/>
      <c r="N2" s="10"/>
      <c r="O2" s="10"/>
      <c r="Q2" s="9"/>
    </row>
    <row r="3" customFormat="false" ht="18" hidden="false" customHeight="true" outlineLevel="0" collapsed="false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9"/>
    </row>
    <row r="4" customFormat="false" ht="18" hidden="false" customHeight="true" outlineLevel="0" collapsed="false">
      <c r="A4" s="14" t="s">
        <v>20</v>
      </c>
      <c r="B4" s="15" t="s">
        <v>21</v>
      </c>
      <c r="C4" s="16" t="s">
        <v>22</v>
      </c>
      <c r="D4" s="17" t="n">
        <f aca="false">+TOTALES!D4</f>
        <v>45312</v>
      </c>
      <c r="E4" s="17" t="n">
        <f aca="false">+TOTALES!E4</f>
        <v>45326</v>
      </c>
      <c r="F4" s="17" t="n">
        <f aca="false">+TOTALES!F4</f>
        <v>45354</v>
      </c>
      <c r="G4" s="17" t="n">
        <f aca="false">+TOTALES!G4</f>
        <v>45389</v>
      </c>
      <c r="H4" s="17" t="n">
        <f aca="false">+TOTALES!H4</f>
        <v>45403</v>
      </c>
      <c r="I4" s="17" t="n">
        <f aca="false">+TOTALES!I4</f>
        <v>45459</v>
      </c>
      <c r="J4" s="17" t="n">
        <f aca="false">+TOTALES!J4</f>
        <v>45487</v>
      </c>
      <c r="K4" s="17" t="n">
        <f aca="false">+TOTALES!K4</f>
        <v>45557</v>
      </c>
      <c r="L4" s="17" t="n">
        <f aca="false">+TOTALES!L4</f>
        <v>45599</v>
      </c>
      <c r="M4" s="17" t="n">
        <f aca="false">+TOTALES!M4</f>
        <v>45620</v>
      </c>
      <c r="N4" s="17" t="n">
        <f aca="false">+TOTALES!N4</f>
        <v>45627</v>
      </c>
      <c r="O4" s="17" t="n">
        <f aca="false">+TOTALES!O4</f>
        <v>45648</v>
      </c>
      <c r="P4" s="18" t="s">
        <v>23</v>
      </c>
      <c r="Q4" s="14" t="s">
        <v>52</v>
      </c>
    </row>
    <row r="5" customFormat="false" ht="27" hidden="false" customHeight="true" outlineLevel="0" collapsed="false">
      <c r="A5" s="14" t="n">
        <v>1</v>
      </c>
      <c r="B5" s="19" t="n">
        <f aca="false">+López!$A$2</f>
        <v>16836</v>
      </c>
      <c r="C5" s="20" t="str">
        <f aca="false">+López!$B$2</f>
        <v>Javier López</v>
      </c>
      <c r="D5" s="21" t="n">
        <f aca="false">+López!$P$4</f>
        <v>1</v>
      </c>
      <c r="E5" s="21" t="n">
        <f aca="false">+López!$P$5</f>
        <v>3</v>
      </c>
      <c r="F5" s="21" t="n">
        <f aca="false">+López!$P$6</f>
        <v>4</v>
      </c>
      <c r="G5" s="21" t="n">
        <f aca="false">+López!$P$7</f>
        <v>0</v>
      </c>
      <c r="H5" s="21" t="n">
        <f aca="false">+López!$P$8</f>
        <v>0</v>
      </c>
      <c r="I5" s="21" t="n">
        <f aca="false">+López!$P$9</f>
        <v>0</v>
      </c>
      <c r="J5" s="21" t="n">
        <f aca="false">+López!$P$10</f>
        <v>0</v>
      </c>
      <c r="K5" s="21" t="n">
        <f aca="false">+López!$P$11</f>
        <v>0</v>
      </c>
      <c r="L5" s="21" t="n">
        <f aca="false">+López!$P$12</f>
        <v>0</v>
      </c>
      <c r="M5" s="21" t="n">
        <f aca="false">+López!$P$13</f>
        <v>0</v>
      </c>
      <c r="N5" s="21" t="n">
        <f aca="false">+López!$P$14</f>
        <v>0</v>
      </c>
      <c r="O5" s="21" t="n">
        <f aca="false">+López!$P$15</f>
        <v>0</v>
      </c>
      <c r="P5" s="22" t="n">
        <f aca="false">SUM(D5:O5)</f>
        <v>8</v>
      </c>
      <c r="Q5" s="26" t="s">
        <v>25</v>
      </c>
    </row>
    <row r="6" customFormat="false" ht="27" hidden="false" customHeight="true" outlineLevel="0" collapsed="false">
      <c r="A6" s="14" t="n">
        <v>2</v>
      </c>
      <c r="B6" s="27" t="n">
        <f aca="false">+Pablo!$A$2</f>
        <v>25762</v>
      </c>
      <c r="C6" s="28" t="str">
        <f aca="false">+Pablo!$B$2</f>
        <v>Pablo Muñoz</v>
      </c>
      <c r="D6" s="29" t="n">
        <f aca="false">+Pablo!$P$4</f>
        <v>1</v>
      </c>
      <c r="E6" s="29" t="n">
        <f aca="false">+Pablo!$P$5</f>
        <v>3</v>
      </c>
      <c r="F6" s="29" t="n">
        <f aca="false">+Pablo!$P$6</f>
        <v>4</v>
      </c>
      <c r="G6" s="29" t="n">
        <f aca="false">+Pablo!$P$7</f>
        <v>0</v>
      </c>
      <c r="H6" s="29" t="n">
        <f aca="false">+Pablo!$P$8</f>
        <v>0</v>
      </c>
      <c r="I6" s="29" t="n">
        <f aca="false">+Pablo!$P$9</f>
        <v>0</v>
      </c>
      <c r="J6" s="29" t="n">
        <f aca="false">+Pablo!$P$10</f>
        <v>0</v>
      </c>
      <c r="K6" s="29" t="n">
        <f aca="false">+Pablo!$P$11</f>
        <v>0</v>
      </c>
      <c r="L6" s="29" t="n">
        <f aca="false">+Pablo!$P$12</f>
        <v>0</v>
      </c>
      <c r="M6" s="29" t="n">
        <f aca="false">+Pablo!$P$13</f>
        <v>0</v>
      </c>
      <c r="N6" s="29" t="n">
        <f aca="false">+Pablo!$P$14</f>
        <v>0</v>
      </c>
      <c r="O6" s="29" t="n">
        <f aca="false">+Pablo!$P$15</f>
        <v>0</v>
      </c>
      <c r="P6" s="30" t="n">
        <f aca="false">SUM(D6:O6)</f>
        <v>8</v>
      </c>
      <c r="Q6" s="26" t="s">
        <v>27</v>
      </c>
    </row>
    <row r="7" customFormat="false" ht="27" hidden="false" customHeight="true" outlineLevel="0" collapsed="false">
      <c r="A7" s="14" t="n">
        <v>3</v>
      </c>
      <c r="B7" s="27" t="n">
        <f aca="false">+Flores!$A$2</f>
        <v>21927</v>
      </c>
      <c r="C7" s="28" t="str">
        <f aca="false">+Flores!$B$2</f>
        <v>Carlos Flores</v>
      </c>
      <c r="D7" s="29" t="n">
        <f aca="false">+Flores!$P$4</f>
        <v>1</v>
      </c>
      <c r="E7" s="29" t="n">
        <f aca="false">+Flores!$P$5</f>
        <v>1</v>
      </c>
      <c r="F7" s="29" t="n">
        <f aca="false">+Flores!$P$6</f>
        <v>3</v>
      </c>
      <c r="G7" s="29" t="n">
        <f aca="false">+Flores!$P$7</f>
        <v>0</v>
      </c>
      <c r="H7" s="29" t="n">
        <f aca="false">+Flores!$P$8</f>
        <v>0</v>
      </c>
      <c r="I7" s="29" t="n">
        <f aca="false">+Flores!$P$9</f>
        <v>0</v>
      </c>
      <c r="J7" s="29" t="n">
        <f aca="false">+Flores!$P$10</f>
        <v>0</v>
      </c>
      <c r="K7" s="29" t="n">
        <f aca="false">+Flores!$P$11</f>
        <v>0</v>
      </c>
      <c r="L7" s="29" t="n">
        <f aca="false">+Flores!$P$12</f>
        <v>0</v>
      </c>
      <c r="M7" s="29" t="n">
        <f aca="false">+Flores!$P$13</f>
        <v>0</v>
      </c>
      <c r="N7" s="29" t="n">
        <f aca="false">+Flores!$P$14</f>
        <v>0</v>
      </c>
      <c r="O7" s="29" t="n">
        <f aca="false">+Flores!$P$15</f>
        <v>0</v>
      </c>
      <c r="P7" s="30" t="n">
        <f aca="false">SUM(D7:O7)</f>
        <v>5</v>
      </c>
      <c r="Q7" s="26" t="s">
        <v>29</v>
      </c>
    </row>
    <row r="8" customFormat="false" ht="27" hidden="false" customHeight="true" outlineLevel="0" collapsed="false">
      <c r="A8" s="14" t="n">
        <v>4</v>
      </c>
      <c r="B8" s="27" t="n">
        <f aca="false">+Panisello!$A$2</f>
        <v>7296</v>
      </c>
      <c r="C8" s="28" t="str">
        <f aca="false">+Panisello!$B$2</f>
        <v>Eduardo Panisello</v>
      </c>
      <c r="D8" s="29" t="n">
        <f aca="false">+Panisello!$P$4</f>
        <v>1</v>
      </c>
      <c r="E8" s="29" t="n">
        <f aca="false">+Panisello!$P$5</f>
        <v>1</v>
      </c>
      <c r="F8" s="29" t="n">
        <f aca="false">+Panisello!$P$6</f>
        <v>3</v>
      </c>
      <c r="G8" s="29" t="n">
        <f aca="false">+Panisello!$P$7</f>
        <v>0</v>
      </c>
      <c r="H8" s="29" t="n">
        <f aca="false">+Panisello!$P$8</f>
        <v>0</v>
      </c>
      <c r="I8" s="29" t="n">
        <f aca="false">+Panisello!$P$9</f>
        <v>0</v>
      </c>
      <c r="J8" s="29" t="n">
        <f aca="false">+Panisello!$P$10</f>
        <v>0</v>
      </c>
      <c r="K8" s="29" t="n">
        <f aca="false">+Panisello!$P$11</f>
        <v>0</v>
      </c>
      <c r="L8" s="29" t="n">
        <f aca="false">+Panisello!$P$12</f>
        <v>0</v>
      </c>
      <c r="M8" s="29" t="n">
        <f aca="false">+Panisello!$P$13</f>
        <v>0</v>
      </c>
      <c r="N8" s="29" t="n">
        <f aca="false">+Panisello!$P$14</f>
        <v>0</v>
      </c>
      <c r="O8" s="29" t="n">
        <f aca="false">+Panisello!$P$15</f>
        <v>0</v>
      </c>
      <c r="P8" s="30" t="n">
        <f aca="false">SUM(D8:O8)</f>
        <v>5</v>
      </c>
      <c r="Q8" s="26" t="s">
        <v>31</v>
      </c>
    </row>
    <row r="9" customFormat="false" ht="27" hidden="false" customHeight="true" outlineLevel="0" collapsed="false">
      <c r="A9" s="14" t="n">
        <v>5</v>
      </c>
      <c r="B9" s="27" t="n">
        <f aca="false">+Arriaga!$A$2</f>
        <v>16537</v>
      </c>
      <c r="C9" s="28" t="str">
        <f aca="false">+Arriaga!$B$2</f>
        <v>Francisco Arriaga</v>
      </c>
      <c r="D9" s="29" t="n">
        <f aca="false">+Arriaga!$P$4</f>
        <v>1</v>
      </c>
      <c r="E9" s="29" t="n">
        <f aca="false">+Arriaga!$P$5</f>
        <v>1</v>
      </c>
      <c r="F9" s="29" t="n">
        <f aca="false">+Arriaga!$P$6</f>
        <v>3</v>
      </c>
      <c r="G9" s="29" t="n">
        <f aca="false">+Arriaga!$P$7</f>
        <v>0</v>
      </c>
      <c r="H9" s="29" t="n">
        <f aca="false">+Arriaga!$P$8</f>
        <v>0</v>
      </c>
      <c r="I9" s="29" t="n">
        <f aca="false">+Arriaga!$P$9</f>
        <v>0</v>
      </c>
      <c r="J9" s="29" t="n">
        <f aca="false">+Arriaga!$P$10</f>
        <v>0</v>
      </c>
      <c r="K9" s="29" t="n">
        <f aca="false">+Arriaga!$P$11</f>
        <v>0</v>
      </c>
      <c r="L9" s="29" t="n">
        <f aca="false">+Arriaga!$P$12</f>
        <v>0</v>
      </c>
      <c r="M9" s="29" t="n">
        <f aca="false">+Arriaga!$P$13</f>
        <v>0</v>
      </c>
      <c r="N9" s="29" t="n">
        <f aca="false">+Arriaga!$P$14</f>
        <v>0</v>
      </c>
      <c r="O9" s="29" t="n">
        <f aca="false">+Arriaga!$P$15</f>
        <v>0</v>
      </c>
      <c r="P9" s="30" t="n">
        <f aca="false">SUM(D9:O9)</f>
        <v>5</v>
      </c>
      <c r="Q9" s="26" t="s">
        <v>33</v>
      </c>
    </row>
    <row r="10" customFormat="false" ht="27" hidden="false" customHeight="true" outlineLevel="0" collapsed="false">
      <c r="A10" s="14" t="n">
        <v>6</v>
      </c>
      <c r="B10" s="27" t="n">
        <f aca="false">+Grzegorz!$A$2</f>
        <v>20850</v>
      </c>
      <c r="C10" s="28" t="str">
        <f aca="false">+Grzegorz!$B$2</f>
        <v>Grzegorz Adam</v>
      </c>
      <c r="D10" s="29" t="n">
        <f aca="false">+Grzegorz!$P$4</f>
        <v>1</v>
      </c>
      <c r="E10" s="29" t="n">
        <f aca="false">+Grzegorz!$P$5</f>
        <v>1</v>
      </c>
      <c r="F10" s="29" t="n">
        <f aca="false">+Grzegorz!$P$6</f>
        <v>3</v>
      </c>
      <c r="G10" s="29" t="n">
        <f aca="false">+Grzegorz!$P$7</f>
        <v>0</v>
      </c>
      <c r="H10" s="29" t="n">
        <f aca="false">+Grzegorz!$P$8</f>
        <v>0</v>
      </c>
      <c r="I10" s="29" t="n">
        <f aca="false">+Grzegorz!$P$9</f>
        <v>0</v>
      </c>
      <c r="J10" s="29" t="n">
        <f aca="false">+Grzegorz!$P$10</f>
        <v>0</v>
      </c>
      <c r="K10" s="29" t="n">
        <f aca="false">+Grzegorz!$P$11</f>
        <v>0</v>
      </c>
      <c r="L10" s="29" t="n">
        <f aca="false">+Grzegorz!$P$12</f>
        <v>0</v>
      </c>
      <c r="M10" s="29" t="n">
        <f aca="false">+Grzegorz!$P$13</f>
        <v>0</v>
      </c>
      <c r="N10" s="29" t="n">
        <f aca="false">+Grzegorz!$P$14</f>
        <v>0</v>
      </c>
      <c r="O10" s="29" t="n">
        <f aca="false">+Grzegorz!$P$15</f>
        <v>0</v>
      </c>
      <c r="P10" s="30" t="n">
        <f aca="false">SUM(D10:O10)</f>
        <v>5</v>
      </c>
      <c r="Q10" s="26" t="s">
        <v>35</v>
      </c>
    </row>
    <row r="11" customFormat="false" ht="27" hidden="false" customHeight="true" outlineLevel="0" collapsed="false">
      <c r="A11" s="14" t="n">
        <v>7</v>
      </c>
      <c r="B11" s="27" t="n">
        <f aca="false">+Montse!$A$2</f>
        <v>20690</v>
      </c>
      <c r="C11" s="28" t="str">
        <f aca="false">+Montse!$B$2</f>
        <v>Montserrat Fuente</v>
      </c>
      <c r="D11" s="29" t="n">
        <f aca="false">+Montse!$P$4</f>
        <v>1</v>
      </c>
      <c r="E11" s="29" t="n">
        <f aca="false">+Montse!$P$5</f>
        <v>1</v>
      </c>
      <c r="F11" s="29" t="n">
        <f aca="false">+Montse!$P$6</f>
        <v>0</v>
      </c>
      <c r="G11" s="29" t="n">
        <f aca="false">+Montse!$P$7</f>
        <v>0</v>
      </c>
      <c r="H11" s="29" t="n">
        <f aca="false">+Montse!$P$8</f>
        <v>0</v>
      </c>
      <c r="I11" s="29" t="n">
        <f aca="false">+Montse!$P$9</f>
        <v>0</v>
      </c>
      <c r="J11" s="29" t="n">
        <f aca="false">+Montse!$P$10</f>
        <v>0</v>
      </c>
      <c r="K11" s="29" t="n">
        <f aca="false">+Montse!$P$11</f>
        <v>0</v>
      </c>
      <c r="L11" s="29" t="n">
        <f aca="false">+Montse!$P$12</f>
        <v>0</v>
      </c>
      <c r="M11" s="29" t="n">
        <f aca="false">+Montse!$P$13</f>
        <v>0</v>
      </c>
      <c r="N11" s="29" t="n">
        <f aca="false">+Montse!$P$14</f>
        <v>0</v>
      </c>
      <c r="O11" s="29" t="n">
        <f aca="false">+Montse!$P$15</f>
        <v>0</v>
      </c>
      <c r="P11" s="30" t="n">
        <f aca="false">SUM(D11:O11)</f>
        <v>2</v>
      </c>
      <c r="Q11" s="26" t="s">
        <v>41</v>
      </c>
    </row>
    <row r="12" customFormat="false" ht="27" hidden="false" customHeight="true" outlineLevel="0" collapsed="false">
      <c r="A12" s="14" t="n">
        <v>8</v>
      </c>
      <c r="B12" s="27" t="n">
        <f aca="false">+Arjona!$A$2</f>
        <v>22811</v>
      </c>
      <c r="C12" s="28" t="str">
        <f aca="false">+Arjona!$B$2</f>
        <v>Ramón Arjona</v>
      </c>
      <c r="D12" s="29" t="n">
        <f aca="false">+Arjona!$P$4</f>
        <v>1</v>
      </c>
      <c r="E12" s="29" t="n">
        <f aca="false">+Arjona!$P$5</f>
        <v>1</v>
      </c>
      <c r="F12" s="29" t="n">
        <f aca="false">+Arjona!$P$6</f>
        <v>3</v>
      </c>
      <c r="G12" s="29" t="n">
        <f aca="false">+Arjona!$P$7</f>
        <v>0</v>
      </c>
      <c r="H12" s="29" t="n">
        <f aca="false">+Arjona!$P$8</f>
        <v>0</v>
      </c>
      <c r="I12" s="29" t="n">
        <f aca="false">+Arjona!$P$9</f>
        <v>0</v>
      </c>
      <c r="J12" s="29" t="n">
        <f aca="false">+Arjona!$P$10</f>
        <v>0</v>
      </c>
      <c r="K12" s="29" t="n">
        <f aca="false">+Arjona!$P$11</f>
        <v>0</v>
      </c>
      <c r="L12" s="29" t="n">
        <f aca="false">+Arjona!$P$12</f>
        <v>0</v>
      </c>
      <c r="M12" s="29" t="n">
        <f aca="false">+Arjona!$P$13</f>
        <v>0</v>
      </c>
      <c r="N12" s="29" t="n">
        <f aca="false">+Arjona!$P$14</f>
        <v>0</v>
      </c>
      <c r="O12" s="29" t="n">
        <f aca="false">+Arjona!$P$15</f>
        <v>0</v>
      </c>
      <c r="P12" s="30" t="n">
        <f aca="false">SUM(D12:O12)</f>
        <v>5</v>
      </c>
      <c r="Q12" s="26" t="s">
        <v>37</v>
      </c>
    </row>
    <row r="13" customFormat="false" ht="27" hidden="false" customHeight="true" outlineLevel="0" collapsed="false">
      <c r="A13" s="14" t="n">
        <v>9</v>
      </c>
      <c r="B13" s="27" t="n">
        <f aca="false">+Bellmont!$A$2</f>
        <v>23944</v>
      </c>
      <c r="C13" s="28" t="str">
        <f aca="false">+Bellmont!$B$2</f>
        <v>Antonio Bellmont Corrochano</v>
      </c>
      <c r="D13" s="29" t="n">
        <f aca="false">+Bellmont!$P$4</f>
        <v>0</v>
      </c>
      <c r="E13" s="29" t="n">
        <f aca="false">+Bellmont!$P$5</f>
        <v>1</v>
      </c>
      <c r="F13" s="29" t="n">
        <f aca="false">+Bellmont!$P$6</f>
        <v>0</v>
      </c>
      <c r="G13" s="29" t="n">
        <f aca="false">+Bellmont!$P$7</f>
        <v>0</v>
      </c>
      <c r="H13" s="29" t="n">
        <f aca="false">+Bellmont!$P$8</f>
        <v>0</v>
      </c>
      <c r="I13" s="29" t="n">
        <f aca="false">+Bellmont!$P$9</f>
        <v>0</v>
      </c>
      <c r="J13" s="29" t="n">
        <f aca="false">+Bellmont!$P$10</f>
        <v>0</v>
      </c>
      <c r="K13" s="29" t="n">
        <f aca="false">+Bellmont!$P$11</f>
        <v>0</v>
      </c>
      <c r="L13" s="29" t="n">
        <f aca="false">+Bellmont!$P$12</f>
        <v>0</v>
      </c>
      <c r="M13" s="29" t="n">
        <f aca="false">+Bellmont!$P$13</f>
        <v>0</v>
      </c>
      <c r="N13" s="29" t="n">
        <f aca="false">+Bellmont!$P$14</f>
        <v>0</v>
      </c>
      <c r="O13" s="29" t="n">
        <f aca="false">+Bellmont!$P$15</f>
        <v>0</v>
      </c>
      <c r="P13" s="30" t="n">
        <f aca="false">SUM(D13:O13)</f>
        <v>1</v>
      </c>
      <c r="Q13" s="26" t="s">
        <v>53</v>
      </c>
    </row>
    <row r="14" customFormat="false" ht="27" hidden="false" customHeight="true" outlineLevel="0" collapsed="false">
      <c r="A14" s="14" t="n">
        <v>10</v>
      </c>
      <c r="B14" s="27" t="n">
        <f aca="false">+Diez!$A$2</f>
        <v>18139</v>
      </c>
      <c r="C14" s="28" t="str">
        <f aca="false">+Diez!$B$2</f>
        <v>Fernando Diez</v>
      </c>
      <c r="D14" s="29" t="n">
        <f aca="false">+Diez!$P$4</f>
        <v>1</v>
      </c>
      <c r="E14" s="29" t="n">
        <f aca="false">+Diez!$P$5</f>
        <v>0</v>
      </c>
      <c r="F14" s="29" t="n">
        <f aca="false">+Diez!$P$6</f>
        <v>3</v>
      </c>
      <c r="G14" s="29" t="n">
        <f aca="false">+Diez!$P$7</f>
        <v>0</v>
      </c>
      <c r="H14" s="29" t="n">
        <f aca="false">+Diez!$P$8</f>
        <v>0</v>
      </c>
      <c r="I14" s="29" t="n">
        <f aca="false">+Diez!$P$9</f>
        <v>0</v>
      </c>
      <c r="J14" s="29" t="n">
        <f aca="false">+Diez!$P$10</f>
        <v>0</v>
      </c>
      <c r="K14" s="29" t="n">
        <f aca="false">+Diez!$P$11</f>
        <v>0</v>
      </c>
      <c r="L14" s="29" t="n">
        <f aca="false">+Diez!$P$12</f>
        <v>0</v>
      </c>
      <c r="M14" s="29" t="n">
        <f aca="false">+Diez!$P$13</f>
        <v>0</v>
      </c>
      <c r="N14" s="29" t="n">
        <f aca="false">+Diez!$P$14</f>
        <v>0</v>
      </c>
      <c r="O14" s="29" t="n">
        <f aca="false">+Diez!$P$15</f>
        <v>0</v>
      </c>
      <c r="P14" s="30" t="n">
        <f aca="false">SUM(D14:O14)</f>
        <v>4</v>
      </c>
      <c r="Q14" s="26" t="s">
        <v>39</v>
      </c>
    </row>
    <row r="15" customFormat="false" ht="27" hidden="false" customHeight="true" outlineLevel="0" collapsed="false">
      <c r="A15" s="14" t="n">
        <v>11</v>
      </c>
      <c r="B15" s="27" t="n">
        <f aca="false">+Arguedas!$A$2</f>
        <v>21737</v>
      </c>
      <c r="C15" s="28" t="str">
        <f aca="false">+Arguedas!$B$2</f>
        <v>Javier Arguedas</v>
      </c>
      <c r="D15" s="29" t="n">
        <f aca="false">+Arguedas!$P$4</f>
        <v>0</v>
      </c>
      <c r="E15" s="29" t="n">
        <f aca="false">+Arguedas!$P$5</f>
        <v>1</v>
      </c>
      <c r="F15" s="29" t="n">
        <f aca="false">+Arguedas!$P$6</f>
        <v>0</v>
      </c>
      <c r="G15" s="29" t="n">
        <f aca="false">+Arguedas!$P$7</f>
        <v>0</v>
      </c>
      <c r="H15" s="29" t="n">
        <f aca="false">+Arguedas!$P$8</f>
        <v>0</v>
      </c>
      <c r="I15" s="29" t="n">
        <f aca="false">+Arguedas!$P$9</f>
        <v>0</v>
      </c>
      <c r="J15" s="29" t="n">
        <f aca="false">+Arguedas!$P$10</f>
        <v>0</v>
      </c>
      <c r="K15" s="29" t="n">
        <f aca="false">+Arguedas!$P$11</f>
        <v>0</v>
      </c>
      <c r="L15" s="29" t="n">
        <f aca="false">+Arguedas!$P$12</f>
        <v>0</v>
      </c>
      <c r="M15" s="29" t="n">
        <f aca="false">+Arguedas!$P$13</f>
        <v>0</v>
      </c>
      <c r="N15" s="29" t="n">
        <f aca="false">+Arguedas!$P$14</f>
        <v>0</v>
      </c>
      <c r="O15" s="29" t="n">
        <f aca="false">+Arguedas!$P$15</f>
        <v>0</v>
      </c>
      <c r="P15" s="30" t="n">
        <f aca="false">SUM(D15:O15)</f>
        <v>1</v>
      </c>
      <c r="Q15" s="26" t="s">
        <v>47</v>
      </c>
    </row>
    <row r="16" customFormat="false" ht="27" hidden="false" customHeight="true" outlineLevel="0" collapsed="false">
      <c r="A16" s="14" t="n">
        <v>12</v>
      </c>
      <c r="B16" s="27" t="n">
        <f aca="false">+Bañeza!$A$2</f>
        <v>23833</v>
      </c>
      <c r="C16" s="28" t="str">
        <f aca="false">+Bañeza!$B$2</f>
        <v>Jose Manuel Bañeza Paniagua</v>
      </c>
      <c r="D16" s="29" t="n">
        <f aca="false">+Bañeza!$P$4</f>
        <v>0</v>
      </c>
      <c r="E16" s="29" t="n">
        <f aca="false">+Bañeza!$P$5</f>
        <v>1</v>
      </c>
      <c r="F16" s="29" t="n">
        <f aca="false">+Bañeza!$P$6</f>
        <v>1</v>
      </c>
      <c r="G16" s="29" t="n">
        <f aca="false">+Bañeza!$P$7</f>
        <v>0</v>
      </c>
      <c r="H16" s="29" t="n">
        <f aca="false">+Bañeza!$P$8</f>
        <v>0</v>
      </c>
      <c r="I16" s="29" t="n">
        <f aca="false">+Bañeza!$P$9</f>
        <v>0</v>
      </c>
      <c r="J16" s="29" t="n">
        <f aca="false">+Bañeza!$P$10</f>
        <v>0</v>
      </c>
      <c r="K16" s="29" t="n">
        <f aca="false">+Bañeza!$P$11</f>
        <v>0</v>
      </c>
      <c r="L16" s="29" t="n">
        <f aca="false">+Bañeza!$P$12</f>
        <v>0</v>
      </c>
      <c r="M16" s="29" t="n">
        <f aca="false">+Bañeza!$P$13</f>
        <v>0</v>
      </c>
      <c r="N16" s="29" t="n">
        <f aca="false">+Bañeza!$P$14</f>
        <v>0</v>
      </c>
      <c r="O16" s="29" t="n">
        <f aca="false">+Bañeza!$P$15</f>
        <v>0</v>
      </c>
      <c r="P16" s="30" t="n">
        <f aca="false">SUM(D16:O16)</f>
        <v>2</v>
      </c>
      <c r="Q16" s="26" t="s">
        <v>43</v>
      </c>
    </row>
    <row r="17" customFormat="false" ht="27" hidden="false" customHeight="true" outlineLevel="0" collapsed="false">
      <c r="A17" s="14" t="n">
        <v>13</v>
      </c>
      <c r="B17" s="27" t="n">
        <f aca="false">+Julián!$A$2</f>
        <v>22741</v>
      </c>
      <c r="C17" s="28" t="str">
        <f aca="false">+Julián!$B$2</f>
        <v>Julián Fernández Rejas</v>
      </c>
      <c r="D17" s="29" t="n">
        <f aca="false">+Julián!$P$4</f>
        <v>0</v>
      </c>
      <c r="E17" s="29" t="n">
        <f aca="false">+Julián!$P$5</f>
        <v>0</v>
      </c>
      <c r="F17" s="29" t="n">
        <f aca="false">+Julián!$P$6</f>
        <v>1</v>
      </c>
      <c r="G17" s="29" t="n">
        <f aca="false">+Julián!$P$7</f>
        <v>0</v>
      </c>
      <c r="H17" s="29" t="n">
        <f aca="false">+Julián!$P$8</f>
        <v>0</v>
      </c>
      <c r="I17" s="29" t="n">
        <f aca="false">+Julián!$P$9</f>
        <v>0</v>
      </c>
      <c r="J17" s="29" t="n">
        <f aca="false">+Julián!$P$10</f>
        <v>0</v>
      </c>
      <c r="K17" s="29" t="n">
        <f aca="false">+Julián!$P$11</f>
        <v>0</v>
      </c>
      <c r="L17" s="29" t="n">
        <f aca="false">+Julián!$P$12</f>
        <v>0</v>
      </c>
      <c r="M17" s="29" t="n">
        <f aca="false">+Julián!$P$13</f>
        <v>0</v>
      </c>
      <c r="N17" s="29" t="n">
        <f aca="false">+Julián!$P$14</f>
        <v>0</v>
      </c>
      <c r="O17" s="29" t="n">
        <f aca="false">+Julián!$P$15</f>
        <v>0</v>
      </c>
      <c r="P17" s="30" t="n">
        <f aca="false">SUM(D17:O17)</f>
        <v>1</v>
      </c>
      <c r="Q17" s="23" t="s">
        <v>49</v>
      </c>
    </row>
    <row r="18" customFormat="false" ht="27" hidden="false" customHeight="true" outlineLevel="0" collapsed="false">
      <c r="A18" s="14" t="n">
        <v>14</v>
      </c>
      <c r="B18" s="27" t="str">
        <f aca="false">+N!$A$2</f>
        <v>NºFeder</v>
      </c>
      <c r="C18" s="28" t="str">
        <f aca="false">+N!$B$2</f>
        <v>Nombre</v>
      </c>
      <c r="D18" s="29" t="n">
        <f aca="false">+N!$P$4</f>
        <v>0</v>
      </c>
      <c r="E18" s="29" t="n">
        <f aca="false">+N!$P$5</f>
        <v>0</v>
      </c>
      <c r="F18" s="29" t="n">
        <f aca="false">+N!$P$6</f>
        <v>0</v>
      </c>
      <c r="G18" s="29" t="n">
        <f aca="false">+N!$P$7</f>
        <v>0</v>
      </c>
      <c r="H18" s="29" t="n">
        <f aca="false">+N!$P$8</f>
        <v>0</v>
      </c>
      <c r="I18" s="29" t="n">
        <f aca="false">+N!$P$9</f>
        <v>0</v>
      </c>
      <c r="J18" s="29" t="n">
        <f aca="false">+N!$P$10</f>
        <v>0</v>
      </c>
      <c r="K18" s="29" t="n">
        <f aca="false">+N!$P$11</f>
        <v>0</v>
      </c>
      <c r="L18" s="29" t="n">
        <f aca="false">+N!$P$12</f>
        <v>0</v>
      </c>
      <c r="M18" s="29" t="n">
        <f aca="false">+N!$P$13</f>
        <v>0</v>
      </c>
      <c r="N18" s="29" t="n">
        <f aca="false">+N!$P$14</f>
        <v>0</v>
      </c>
      <c r="O18" s="29" t="n">
        <f aca="false">+N!$P$15</f>
        <v>0</v>
      </c>
      <c r="P18" s="30" t="n">
        <f aca="false">SUM(D18:O18)</f>
        <v>0</v>
      </c>
      <c r="Q18" s="23" t="s">
        <v>54</v>
      </c>
    </row>
    <row r="19" customFormat="false" ht="27" hidden="false" customHeight="true" outlineLevel="0" collapsed="false">
      <c r="A19" s="14" t="n">
        <v>15</v>
      </c>
      <c r="B19" s="27" t="str">
        <f aca="false">+Ñ!$A$2</f>
        <v>NºFeder</v>
      </c>
      <c r="C19" s="28" t="str">
        <f aca="false">+Ñ!$B$2</f>
        <v>Nombre</v>
      </c>
      <c r="D19" s="29" t="n">
        <f aca="false">+Ñ!$P$4</f>
        <v>0</v>
      </c>
      <c r="E19" s="29" t="n">
        <f aca="false">+Ñ!$P$5</f>
        <v>0</v>
      </c>
      <c r="F19" s="29" t="n">
        <f aca="false">+Ñ!$P$6</f>
        <v>0</v>
      </c>
      <c r="G19" s="29" t="n">
        <f aca="false">+Ñ!$P$7</f>
        <v>0</v>
      </c>
      <c r="H19" s="29" t="n">
        <f aca="false">+Ñ!$P$8</f>
        <v>0</v>
      </c>
      <c r="I19" s="29" t="n">
        <f aca="false">+Ñ!$P$9</f>
        <v>0</v>
      </c>
      <c r="J19" s="29" t="n">
        <f aca="false">+Ñ!$P$10</f>
        <v>0</v>
      </c>
      <c r="K19" s="29" t="n">
        <f aca="false">+Ñ!$P$11</f>
        <v>0</v>
      </c>
      <c r="L19" s="29" t="n">
        <f aca="false">+Ñ!$P$12</f>
        <v>0</v>
      </c>
      <c r="M19" s="29" t="n">
        <f aca="false">+Ñ!$P$13</f>
        <v>0</v>
      </c>
      <c r="N19" s="29" t="n">
        <f aca="false">+Ñ!$P$14</f>
        <v>0</v>
      </c>
      <c r="O19" s="29" t="n">
        <f aca="false">+Ñ!$P$15</f>
        <v>0</v>
      </c>
      <c r="P19" s="30" t="n">
        <f aca="false">SUM(D19:O19)</f>
        <v>0</v>
      </c>
      <c r="Q19" s="23" t="s">
        <v>55</v>
      </c>
    </row>
    <row r="20" customFormat="false" ht="27" hidden="false" customHeight="true" outlineLevel="0" collapsed="false">
      <c r="A20" s="14" t="n">
        <v>16</v>
      </c>
      <c r="B20" s="27" t="str">
        <f aca="false">+O!$A$2</f>
        <v>NºFeder</v>
      </c>
      <c r="C20" s="28" t="str">
        <f aca="false">+O!$B$2</f>
        <v>Nombre</v>
      </c>
      <c r="D20" s="29" t="n">
        <f aca="false">+O!$P$4</f>
        <v>0</v>
      </c>
      <c r="E20" s="29" t="n">
        <f aca="false">+O!$P$5</f>
        <v>0</v>
      </c>
      <c r="F20" s="29" t="n">
        <f aca="false">+O!$P$6</f>
        <v>0</v>
      </c>
      <c r="G20" s="29" t="n">
        <f aca="false">+O!$P$7</f>
        <v>0</v>
      </c>
      <c r="H20" s="29" t="n">
        <f aca="false">+O!$P$8</f>
        <v>0</v>
      </c>
      <c r="I20" s="29" t="n">
        <f aca="false">+O!$P$9</f>
        <v>0</v>
      </c>
      <c r="J20" s="29" t="n">
        <f aca="false">+O!$P$10</f>
        <v>0</v>
      </c>
      <c r="K20" s="29" t="n">
        <f aca="false">+O!$P$11</f>
        <v>0</v>
      </c>
      <c r="L20" s="29" t="n">
        <f aca="false">+O!$P$12</f>
        <v>0</v>
      </c>
      <c r="M20" s="29" t="n">
        <f aca="false">+O!$P$13</f>
        <v>0</v>
      </c>
      <c r="N20" s="29" t="n">
        <f aca="false">+O!$P$14</f>
        <v>0</v>
      </c>
      <c r="O20" s="29" t="n">
        <f aca="false">+O!$P$15</f>
        <v>0</v>
      </c>
      <c r="P20" s="30" t="n">
        <f aca="false">SUM(D20:O20)</f>
        <v>0</v>
      </c>
      <c r="Q20" s="23" t="s">
        <v>56</v>
      </c>
    </row>
    <row r="21" customFormat="false" ht="27" hidden="false" customHeight="true" outlineLevel="0" collapsed="false">
      <c r="A21" s="14" t="n">
        <v>17</v>
      </c>
      <c r="B21" s="27" t="str">
        <f aca="false">+P!$A$2</f>
        <v>NºFeder</v>
      </c>
      <c r="C21" s="28" t="str">
        <f aca="false">+P!$B$2</f>
        <v>Nombre</v>
      </c>
      <c r="D21" s="29" t="n">
        <f aca="false">+P!$P$4</f>
        <v>0</v>
      </c>
      <c r="E21" s="29" t="n">
        <f aca="false">+P!$P$5</f>
        <v>0</v>
      </c>
      <c r="F21" s="29" t="n">
        <f aca="false">+P!$P$6</f>
        <v>0</v>
      </c>
      <c r="G21" s="29" t="n">
        <f aca="false">+P!$P$7</f>
        <v>0</v>
      </c>
      <c r="H21" s="29" t="n">
        <f aca="false">+P!$P$8</f>
        <v>0</v>
      </c>
      <c r="I21" s="29" t="n">
        <f aca="false">+P!$P$9</f>
        <v>0</v>
      </c>
      <c r="J21" s="29" t="n">
        <f aca="false">+P!$P$10</f>
        <v>0</v>
      </c>
      <c r="K21" s="29" t="n">
        <f aca="false">+P!$P$11</f>
        <v>0</v>
      </c>
      <c r="L21" s="29" t="n">
        <f aca="false">+P!$P$12</f>
        <v>0</v>
      </c>
      <c r="M21" s="29" t="n">
        <f aca="false">+P!$P$13</f>
        <v>0</v>
      </c>
      <c r="N21" s="29" t="n">
        <f aca="false">+P!$P$14</f>
        <v>0</v>
      </c>
      <c r="O21" s="29" t="n">
        <f aca="false">+P!$P$15</f>
        <v>0</v>
      </c>
      <c r="P21" s="30" t="n">
        <f aca="false">SUM(D21:O21)</f>
        <v>0</v>
      </c>
      <c r="Q21" s="23" t="s">
        <v>57</v>
      </c>
    </row>
    <row r="22" customFormat="false" ht="27" hidden="false" customHeight="true" outlineLevel="0" collapsed="false">
      <c r="A22" s="14" t="n">
        <v>18</v>
      </c>
      <c r="B22" s="27" t="str">
        <f aca="false">+Q!$A$2</f>
        <v>NºFeder</v>
      </c>
      <c r="C22" s="28" t="str">
        <f aca="false">+Q!$B$2</f>
        <v>Nombre</v>
      </c>
      <c r="D22" s="29" t="n">
        <f aca="false">+Q!$P$4</f>
        <v>0</v>
      </c>
      <c r="E22" s="29" t="n">
        <f aca="false">+Q!$P$5</f>
        <v>0</v>
      </c>
      <c r="F22" s="29" t="n">
        <f aca="false">+Q!$P$6</f>
        <v>0</v>
      </c>
      <c r="G22" s="29" t="n">
        <f aca="false">+Q!$P$7</f>
        <v>0</v>
      </c>
      <c r="H22" s="29" t="n">
        <f aca="false">+Q!$P$8</f>
        <v>0</v>
      </c>
      <c r="I22" s="29" t="n">
        <f aca="false">+Q!$P$9</f>
        <v>0</v>
      </c>
      <c r="J22" s="29" t="n">
        <f aca="false">+Q!$P$10</f>
        <v>0</v>
      </c>
      <c r="K22" s="29" t="n">
        <f aca="false">+Q!$P$11</f>
        <v>0</v>
      </c>
      <c r="L22" s="29" t="n">
        <f aca="false">+Q!$P$12</f>
        <v>0</v>
      </c>
      <c r="M22" s="29" t="n">
        <f aca="false">+Q!$P$13</f>
        <v>0</v>
      </c>
      <c r="N22" s="29" t="n">
        <f aca="false">+Q!$P$14</f>
        <v>0</v>
      </c>
      <c r="O22" s="29" t="n">
        <f aca="false">+Q!$P$15</f>
        <v>0</v>
      </c>
      <c r="P22" s="30" t="n">
        <f aca="false">SUM(D22:O22)</f>
        <v>0</v>
      </c>
      <c r="Q22" s="23" t="s">
        <v>58</v>
      </c>
    </row>
    <row r="23" customFormat="false" ht="27" hidden="false" customHeight="true" outlineLevel="0" collapsed="false">
      <c r="A23" s="14" t="n">
        <v>19</v>
      </c>
      <c r="B23" s="27" t="str">
        <f aca="false">+R!A2</f>
        <v>NºFeder</v>
      </c>
      <c r="C23" s="28" t="str">
        <f aca="false">+R!$B$2</f>
        <v>Nombre</v>
      </c>
      <c r="D23" s="29" t="n">
        <f aca="false">+R!$P$4</f>
        <v>0</v>
      </c>
      <c r="E23" s="29" t="n">
        <f aca="false">+R!$P$5</f>
        <v>0</v>
      </c>
      <c r="F23" s="29" t="n">
        <f aca="false">+R!$P$6</f>
        <v>0</v>
      </c>
      <c r="G23" s="29" t="n">
        <f aca="false">+R!$P$7</f>
        <v>0</v>
      </c>
      <c r="H23" s="29" t="n">
        <f aca="false">+R!$P$8</f>
        <v>0</v>
      </c>
      <c r="I23" s="29" t="n">
        <f aca="false">+R!$P$9</f>
        <v>0</v>
      </c>
      <c r="J23" s="29" t="n">
        <f aca="false">+R!$P$10</f>
        <v>0</v>
      </c>
      <c r="K23" s="29" t="n">
        <f aca="false">+R!$P$11</f>
        <v>0</v>
      </c>
      <c r="L23" s="29" t="n">
        <f aca="false">+R!$P$12</f>
        <v>0</v>
      </c>
      <c r="M23" s="29" t="n">
        <f aca="false">+R!$P$13</f>
        <v>0</v>
      </c>
      <c r="N23" s="29" t="n">
        <f aca="false">+R!$P$14</f>
        <v>0</v>
      </c>
      <c r="O23" s="29" t="n">
        <f aca="false">+R!$P$15</f>
        <v>0</v>
      </c>
      <c r="P23" s="30" t="n">
        <f aca="false">SUM(D23:O23)</f>
        <v>0</v>
      </c>
      <c r="Q23" s="23" t="s">
        <v>59</v>
      </c>
    </row>
    <row r="24" customFormat="false" ht="27" hidden="false" customHeight="true" outlineLevel="0" collapsed="false">
      <c r="A24" s="14" t="n">
        <v>20</v>
      </c>
      <c r="B24" s="27" t="str">
        <f aca="false">+S!$A$2</f>
        <v>NºFeder</v>
      </c>
      <c r="C24" s="28" t="str">
        <f aca="false">+S!$B$2</f>
        <v>Nombre</v>
      </c>
      <c r="D24" s="29" t="n">
        <f aca="false">+S!$P$4</f>
        <v>0</v>
      </c>
      <c r="E24" s="29" t="n">
        <f aca="false">+S!$P$5</f>
        <v>0</v>
      </c>
      <c r="F24" s="29" t="n">
        <f aca="false">+S!$P$6</f>
        <v>0</v>
      </c>
      <c r="G24" s="29" t="n">
        <f aca="false">+S!$P$7</f>
        <v>0</v>
      </c>
      <c r="H24" s="29" t="n">
        <f aca="false">+S!$P$8</f>
        <v>0</v>
      </c>
      <c r="I24" s="29" t="n">
        <f aca="false">+S!$P$9</f>
        <v>0</v>
      </c>
      <c r="J24" s="29" t="n">
        <f aca="false">+S!$P$10</f>
        <v>0</v>
      </c>
      <c r="K24" s="29" t="n">
        <f aca="false">+S!$P$11</f>
        <v>0</v>
      </c>
      <c r="L24" s="29" t="n">
        <f aca="false">+S!$P$12</f>
        <v>0</v>
      </c>
      <c r="M24" s="29" t="n">
        <f aca="false">+S!$P$13</f>
        <v>0</v>
      </c>
      <c r="N24" s="29" t="n">
        <f aca="false">+S!$P$14</f>
        <v>0</v>
      </c>
      <c r="O24" s="29" t="n">
        <f aca="false">+S!$P$15</f>
        <v>0</v>
      </c>
      <c r="P24" s="30" t="n">
        <f aca="false">SUM(D24:O24)</f>
        <v>0</v>
      </c>
      <c r="Q24" s="23" t="s">
        <v>60</v>
      </c>
    </row>
  </sheetData>
  <sheetProtection sheet="true" objects="true" scenarios="true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Q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1.43359375" defaultRowHeight="18" zeroHeight="false" outlineLevelRow="0" outlineLevelCol="0"/>
  <cols>
    <col collapsed="false" customWidth="true" hidden="false" outlineLevel="0" max="1" min="1" style="8" width="12.57"/>
    <col collapsed="false" customWidth="true" hidden="false" outlineLevel="0" max="2" min="2" style="9" width="14.86"/>
    <col collapsed="false" customWidth="true" hidden="false" outlineLevel="0" max="3" min="3" style="10" width="50.57"/>
    <col collapsed="false" customWidth="true" hidden="false" outlineLevel="0" max="16" min="4" style="10" width="13.7"/>
    <col collapsed="false" customWidth="true" hidden="false" outlineLevel="0" max="17" min="17" style="9" width="10.99"/>
    <col collapsed="false" customWidth="false" hidden="false" outlineLevel="0" max="1024" min="18" style="10" width="11.42"/>
  </cols>
  <sheetData>
    <row r="2" customFormat="false" ht="26.25" hidden="false" customHeight="false" outlineLevel="0" collapsed="false">
      <c r="D2" s="31" t="s">
        <v>61</v>
      </c>
      <c r="E2" s="32"/>
      <c r="F2" s="32"/>
      <c r="G2" s="33"/>
      <c r="H2" s="13" t="s">
        <v>62</v>
      </c>
      <c r="I2" s="32"/>
      <c r="J2" s="32"/>
      <c r="K2" s="32"/>
      <c r="L2" s="32"/>
      <c r="M2" s="32"/>
      <c r="N2" s="32"/>
      <c r="O2" s="32"/>
    </row>
    <row r="3" customFormat="false" ht="18.75" hidden="false" customHeight="false" outlineLevel="0" collapsed="false"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="8" customFormat="true" ht="18.75" hidden="false" customHeight="false" outlineLevel="0" collapsed="false">
      <c r="A4" s="14" t="s">
        <v>20</v>
      </c>
      <c r="B4" s="34" t="s">
        <v>21</v>
      </c>
      <c r="C4" s="35" t="s">
        <v>22</v>
      </c>
      <c r="D4" s="36" t="n">
        <v>45312</v>
      </c>
      <c r="E4" s="36" t="n">
        <v>45326</v>
      </c>
      <c r="F4" s="36" t="n">
        <v>45354</v>
      </c>
      <c r="G4" s="36" t="n">
        <v>45389</v>
      </c>
      <c r="H4" s="36" t="n">
        <v>45403</v>
      </c>
      <c r="I4" s="36" t="n">
        <v>45459</v>
      </c>
      <c r="J4" s="36" t="n">
        <v>45487</v>
      </c>
      <c r="K4" s="36" t="n">
        <v>45557</v>
      </c>
      <c r="L4" s="36" t="n">
        <v>45599</v>
      </c>
      <c r="M4" s="36" t="n">
        <v>45620</v>
      </c>
      <c r="N4" s="36" t="n">
        <v>45627</v>
      </c>
      <c r="O4" s="36" t="n">
        <v>45648</v>
      </c>
      <c r="P4" s="37" t="s">
        <v>23</v>
      </c>
      <c r="Q4" s="38" t="s">
        <v>52</v>
      </c>
    </row>
    <row r="5" customFormat="false" ht="27" hidden="false" customHeight="true" outlineLevel="0" collapsed="false">
      <c r="A5" s="14" t="n">
        <v>1</v>
      </c>
      <c r="B5" s="19" t="n">
        <f aca="false">+Arriaga!$A$2</f>
        <v>16537</v>
      </c>
      <c r="C5" s="20" t="str">
        <f aca="false">+Arriaga!$B$2</f>
        <v>Francisco Arriaga</v>
      </c>
      <c r="D5" s="21" t="n">
        <f aca="false">+Arriaga!$H$4</f>
        <v>547</v>
      </c>
      <c r="E5" s="21" t="n">
        <f aca="false">+Arriaga!$H$5</f>
        <v>527</v>
      </c>
      <c r="F5" s="21" t="n">
        <f aca="false">+Arriaga!$H$6</f>
        <v>528</v>
      </c>
      <c r="G5" s="21" t="n">
        <f aca="false">+Arriaga!$H$7</f>
        <v>0</v>
      </c>
      <c r="H5" s="21" t="n">
        <f aca="false">+Arriaga!$H$8</f>
        <v>0</v>
      </c>
      <c r="I5" s="21" t="n">
        <f aca="false">+Arriaga!$H$9</f>
        <v>0</v>
      </c>
      <c r="J5" s="21" t="n">
        <f aca="false">+Arriaga!$H$10</f>
        <v>0</v>
      </c>
      <c r="K5" s="21" t="n">
        <f aca="false">+Arriaga!$H$11</f>
        <v>0</v>
      </c>
      <c r="L5" s="21" t="n">
        <f aca="false">+Arriaga!$H$12</f>
        <v>0</v>
      </c>
      <c r="M5" s="21" t="n">
        <f aca="false">+Arriaga!$H$13</f>
        <v>0</v>
      </c>
      <c r="N5" s="21" t="n">
        <f aca="false">+Arriaga!$H$14</f>
        <v>0</v>
      </c>
      <c r="O5" s="21" t="n">
        <f aca="false">+Arriaga!$H$15</f>
        <v>0</v>
      </c>
      <c r="P5" s="22" t="n">
        <f aca="false">SUM(D5:O5)</f>
        <v>1602</v>
      </c>
      <c r="Q5" s="26" t="s">
        <v>33</v>
      </c>
    </row>
    <row r="6" customFormat="false" ht="27" hidden="false" customHeight="true" outlineLevel="0" collapsed="false">
      <c r="A6" s="14" t="n">
        <v>2</v>
      </c>
      <c r="B6" s="27" t="n">
        <f aca="false">+Panisello!$A$2</f>
        <v>7296</v>
      </c>
      <c r="C6" s="28" t="str">
        <f aca="false">+Panisello!$B$2</f>
        <v>Eduardo Panisello</v>
      </c>
      <c r="D6" s="29" t="n">
        <f aca="false">+Panisello!$H$4</f>
        <v>523</v>
      </c>
      <c r="E6" s="29" t="n">
        <f aca="false">+Panisello!$H$5</f>
        <v>515</v>
      </c>
      <c r="F6" s="29" t="n">
        <f aca="false">+Panisello!$H$6</f>
        <v>538</v>
      </c>
      <c r="G6" s="29" t="n">
        <f aca="false">+Panisello!$H$7</f>
        <v>0</v>
      </c>
      <c r="H6" s="29" t="n">
        <f aca="false">+Panisello!$H$8</f>
        <v>0</v>
      </c>
      <c r="I6" s="29" t="n">
        <f aca="false">+Panisello!$H$9</f>
        <v>0</v>
      </c>
      <c r="J6" s="29" t="n">
        <f aca="false">+Panisello!$H$10</f>
        <v>0</v>
      </c>
      <c r="K6" s="29" t="n">
        <f aca="false">+Panisello!$H$11</f>
        <v>0</v>
      </c>
      <c r="L6" s="29" t="n">
        <f aca="false">+Panisello!$H$12</f>
        <v>0</v>
      </c>
      <c r="M6" s="29" t="n">
        <f aca="false">+Panisello!$H$13</f>
        <v>0</v>
      </c>
      <c r="N6" s="29" t="n">
        <f aca="false">+Panisello!$H$14</f>
        <v>0</v>
      </c>
      <c r="O6" s="29" t="n">
        <f aca="false">+Panisello!$H$15</f>
        <v>0</v>
      </c>
      <c r="P6" s="30" t="n">
        <f aca="false">SUM(D6:O6)</f>
        <v>1576</v>
      </c>
      <c r="Q6" s="26" t="s">
        <v>31</v>
      </c>
    </row>
    <row r="7" customFormat="false" ht="27" hidden="false" customHeight="true" outlineLevel="0" collapsed="false">
      <c r="A7" s="14" t="n">
        <v>3</v>
      </c>
      <c r="B7" s="27" t="n">
        <f aca="false">+Pablo!$A$2</f>
        <v>25762</v>
      </c>
      <c r="C7" s="28" t="str">
        <f aca="false">+Pablo!$B$2</f>
        <v>Pablo Muñoz</v>
      </c>
      <c r="D7" s="29" t="n">
        <f aca="false">+Pablo!$H$4</f>
        <v>501</v>
      </c>
      <c r="E7" s="29" t="n">
        <f aca="false">+Pablo!$H$5</f>
        <v>507</v>
      </c>
      <c r="F7" s="29" t="n">
        <f aca="false">+Pablo!$H$6</f>
        <v>530</v>
      </c>
      <c r="G7" s="29" t="n">
        <f aca="false">+Pablo!$H$7</f>
        <v>0</v>
      </c>
      <c r="H7" s="29" t="n">
        <f aca="false">+Pablo!$H$8</f>
        <v>0</v>
      </c>
      <c r="I7" s="29" t="n">
        <f aca="false">+Pablo!$H$9</f>
        <v>0</v>
      </c>
      <c r="J7" s="29" t="n">
        <f aca="false">+Pablo!$H$10</f>
        <v>0</v>
      </c>
      <c r="K7" s="29" t="n">
        <f aca="false">+Pablo!$H$11</f>
        <v>0</v>
      </c>
      <c r="L7" s="29" t="n">
        <f aca="false">+Pablo!$H$12</f>
        <v>0</v>
      </c>
      <c r="M7" s="29" t="n">
        <f aca="false">+Pablo!$H$13</f>
        <v>0</v>
      </c>
      <c r="N7" s="29" t="n">
        <f aca="false">+Pablo!$H$14</f>
        <v>0</v>
      </c>
      <c r="O7" s="29" t="n">
        <f aca="false">+Pablo!$H$15</f>
        <v>0</v>
      </c>
      <c r="P7" s="30" t="n">
        <f aca="false">SUM(D7:O7)</f>
        <v>1538</v>
      </c>
      <c r="Q7" s="26" t="s">
        <v>27</v>
      </c>
    </row>
    <row r="8" customFormat="false" ht="27" hidden="false" customHeight="true" outlineLevel="0" collapsed="false">
      <c r="A8" s="14" t="n">
        <v>4</v>
      </c>
      <c r="B8" s="27" t="n">
        <f aca="false">+Grzegorz!$A$2</f>
        <v>20850</v>
      </c>
      <c r="C8" s="28" t="str">
        <f aca="false">+Grzegorz!$B$2</f>
        <v>Grzegorz Adam</v>
      </c>
      <c r="D8" s="29" t="n">
        <f aca="false">+Grzegorz!$H$4</f>
        <v>517</v>
      </c>
      <c r="E8" s="29" t="n">
        <f aca="false">+Grzegorz!$H$5</f>
        <v>508</v>
      </c>
      <c r="F8" s="29" t="n">
        <f aca="false">+Grzegorz!$H$6</f>
        <v>512</v>
      </c>
      <c r="G8" s="29" t="n">
        <f aca="false">+Grzegorz!$H$7</f>
        <v>0</v>
      </c>
      <c r="H8" s="29" t="n">
        <f aca="false">+Grzegorz!$H$8</f>
        <v>0</v>
      </c>
      <c r="I8" s="29" t="n">
        <f aca="false">+Grzegorz!$H$9</f>
        <v>0</v>
      </c>
      <c r="J8" s="29" t="n">
        <f aca="false">+Grzegorz!$H$10</f>
        <v>0</v>
      </c>
      <c r="K8" s="29" t="n">
        <f aca="false">+Grzegorz!$H$11</f>
        <v>0</v>
      </c>
      <c r="L8" s="29" t="n">
        <f aca="false">+Grzegorz!$H$12</f>
        <v>0</v>
      </c>
      <c r="M8" s="29" t="n">
        <f aca="false">+Grzegorz!$H$13</f>
        <v>0</v>
      </c>
      <c r="N8" s="29" t="n">
        <f aca="false">+Grzegorz!$H$14</f>
        <v>0</v>
      </c>
      <c r="O8" s="29" t="n">
        <f aca="false">+Grzegorz!$H$15</f>
        <v>0</v>
      </c>
      <c r="P8" s="30" t="n">
        <f aca="false">SUM(D8:O8)</f>
        <v>1537</v>
      </c>
      <c r="Q8" s="26" t="s">
        <v>35</v>
      </c>
    </row>
    <row r="9" customFormat="false" ht="27" hidden="false" customHeight="true" outlineLevel="0" collapsed="false">
      <c r="A9" s="14" t="n">
        <v>5</v>
      </c>
      <c r="B9" s="27" t="n">
        <f aca="false">+Flores!$A$2</f>
        <v>21927</v>
      </c>
      <c r="C9" s="28" t="str">
        <f aca="false">+Flores!$B$2</f>
        <v>Carlos Flores</v>
      </c>
      <c r="D9" s="29" t="n">
        <f aca="false">+Flores!$H$4</f>
        <v>514</v>
      </c>
      <c r="E9" s="29" t="n">
        <f aca="false">+Flores!$H$5</f>
        <v>505</v>
      </c>
      <c r="F9" s="29" t="n">
        <f aca="false">+Flores!$H$6</f>
        <v>514</v>
      </c>
      <c r="G9" s="29" t="n">
        <f aca="false">+Flores!$H$7</f>
        <v>0</v>
      </c>
      <c r="H9" s="29" t="n">
        <f aca="false">+Flores!$H$8</f>
        <v>0</v>
      </c>
      <c r="I9" s="29" t="n">
        <f aca="false">+Flores!$H$9</f>
        <v>0</v>
      </c>
      <c r="J9" s="29" t="n">
        <f aca="false">+Flores!$H$10</f>
        <v>0</v>
      </c>
      <c r="K9" s="29" t="n">
        <f aca="false">+Flores!$H$11</f>
        <v>0</v>
      </c>
      <c r="L9" s="29" t="n">
        <f aca="false">+Flores!$H$12</f>
        <v>0</v>
      </c>
      <c r="M9" s="29" t="n">
        <f aca="false">+Flores!$H$13</f>
        <v>0</v>
      </c>
      <c r="N9" s="29" t="n">
        <f aca="false">+Flores!$H$14</f>
        <v>0</v>
      </c>
      <c r="O9" s="29" t="n">
        <f aca="false">+Flores!$H$15</f>
        <v>0</v>
      </c>
      <c r="P9" s="30" t="n">
        <f aca="false">SUM(D9:O9)</f>
        <v>1533</v>
      </c>
      <c r="Q9" s="26" t="s">
        <v>29</v>
      </c>
    </row>
    <row r="10" customFormat="false" ht="27" hidden="false" customHeight="true" outlineLevel="0" collapsed="false">
      <c r="A10" s="14" t="n">
        <v>6</v>
      </c>
      <c r="B10" s="27" t="n">
        <f aca="false">+López!$A$2</f>
        <v>16836</v>
      </c>
      <c r="C10" s="28" t="str">
        <f aca="false">+López!$B$2</f>
        <v>Javier López</v>
      </c>
      <c r="D10" s="29" t="n">
        <f aca="false">+López!$H$4</f>
        <v>497</v>
      </c>
      <c r="E10" s="29" t="n">
        <f aca="false">+López!$H$5</f>
        <v>507</v>
      </c>
      <c r="F10" s="29" t="n">
        <f aca="false">+López!$H$6</f>
        <v>521</v>
      </c>
      <c r="G10" s="29" t="n">
        <f aca="false">+López!$H$7</f>
        <v>0</v>
      </c>
      <c r="H10" s="29" t="n">
        <f aca="false">+López!$H$8</f>
        <v>0</v>
      </c>
      <c r="I10" s="29" t="n">
        <f aca="false">+López!$H$9</f>
        <v>0</v>
      </c>
      <c r="J10" s="29" t="n">
        <f aca="false">+López!$H$10</f>
        <v>0</v>
      </c>
      <c r="K10" s="29" t="n">
        <f aca="false">+López!$H$11</f>
        <v>0</v>
      </c>
      <c r="L10" s="29" t="n">
        <f aca="false">+López!$H$12</f>
        <v>0</v>
      </c>
      <c r="M10" s="29" t="n">
        <f aca="false">+López!$H$13</f>
        <v>0</v>
      </c>
      <c r="N10" s="29" t="n">
        <f aca="false">+López!$H$14</f>
        <v>0</v>
      </c>
      <c r="O10" s="29" t="n">
        <f aca="false">+López!$H$15</f>
        <v>0</v>
      </c>
      <c r="P10" s="30" t="n">
        <f aca="false">SUM(D10:O10)</f>
        <v>1525</v>
      </c>
      <c r="Q10" s="26" t="s">
        <v>25</v>
      </c>
    </row>
    <row r="11" customFormat="false" ht="27" hidden="false" customHeight="true" outlineLevel="0" collapsed="false">
      <c r="A11" s="14" t="n">
        <v>7</v>
      </c>
      <c r="B11" s="27" t="n">
        <f aca="false">+Arjona!$A$2</f>
        <v>22811</v>
      </c>
      <c r="C11" s="28" t="str">
        <f aca="false">+Arjona!$B$2</f>
        <v>Ramón Arjona</v>
      </c>
      <c r="D11" s="29" t="n">
        <f aca="false">+Arjona!$H$4</f>
        <v>506</v>
      </c>
      <c r="E11" s="29" t="n">
        <f aca="false">+Arjona!$H$5</f>
        <v>492</v>
      </c>
      <c r="F11" s="29" t="n">
        <f aca="false">+Arjona!$H$6</f>
        <v>519</v>
      </c>
      <c r="G11" s="29" t="n">
        <f aca="false">+Arjona!$H$7</f>
        <v>0</v>
      </c>
      <c r="H11" s="29" t="n">
        <f aca="false">+Arjona!$H$8</f>
        <v>0</v>
      </c>
      <c r="I11" s="29" t="n">
        <f aca="false">+Arjona!$H$9</f>
        <v>0</v>
      </c>
      <c r="J11" s="29" t="n">
        <f aca="false">+Arjona!$H$10</f>
        <v>0</v>
      </c>
      <c r="K11" s="29" t="n">
        <f aca="false">+Arjona!$H$11</f>
        <v>0</v>
      </c>
      <c r="L11" s="29" t="n">
        <f aca="false">+Arjona!$H$12</f>
        <v>0</v>
      </c>
      <c r="M11" s="29" t="n">
        <f aca="false">+Arjona!$H$13</f>
        <v>0</v>
      </c>
      <c r="N11" s="29" t="n">
        <f aca="false">+Arjona!$H$14</f>
        <v>0</v>
      </c>
      <c r="O11" s="29" t="n">
        <f aca="false">+Arjona!$H$15</f>
        <v>0</v>
      </c>
      <c r="P11" s="30" t="n">
        <f aca="false">SUM(D11:O11)</f>
        <v>1517</v>
      </c>
      <c r="Q11" s="26" t="s">
        <v>37</v>
      </c>
    </row>
    <row r="12" customFormat="false" ht="27" hidden="false" customHeight="true" outlineLevel="0" collapsed="false">
      <c r="A12" s="14" t="n">
        <v>8</v>
      </c>
      <c r="B12" s="27" t="n">
        <f aca="false">+Diez!$A$2</f>
        <v>18139</v>
      </c>
      <c r="C12" s="28" t="str">
        <f aca="false">+Diez!$B$2</f>
        <v>Fernando Diez</v>
      </c>
      <c r="D12" s="29" t="n">
        <f aca="false">+Diez!$H$4</f>
        <v>526</v>
      </c>
      <c r="E12" s="29" t="n">
        <f aca="false">+Diez!$H$5</f>
        <v>0</v>
      </c>
      <c r="F12" s="29" t="n">
        <f aca="false">+Diez!$H$6</f>
        <v>536</v>
      </c>
      <c r="G12" s="29" t="n">
        <f aca="false">+Diez!$H$7</f>
        <v>0</v>
      </c>
      <c r="H12" s="29" t="n">
        <f aca="false">+Diez!$H$8</f>
        <v>0</v>
      </c>
      <c r="I12" s="29" t="n">
        <f aca="false">+Diez!$H$9</f>
        <v>0</v>
      </c>
      <c r="J12" s="29" t="n">
        <f aca="false">+Diez!$H$10</f>
        <v>0</v>
      </c>
      <c r="K12" s="29" t="n">
        <f aca="false">+Diez!$H$11</f>
        <v>0</v>
      </c>
      <c r="L12" s="29" t="n">
        <f aca="false">+Diez!$H$12</f>
        <v>0</v>
      </c>
      <c r="M12" s="29" t="n">
        <f aca="false">+Diez!$H$13</f>
        <v>0</v>
      </c>
      <c r="N12" s="29" t="n">
        <f aca="false">+Diez!$H$14</f>
        <v>0</v>
      </c>
      <c r="O12" s="29" t="n">
        <f aca="false">+Diez!$H$15</f>
        <v>0</v>
      </c>
      <c r="P12" s="30" t="n">
        <f aca="false">SUM(D12:O12)</f>
        <v>1062</v>
      </c>
      <c r="Q12" s="26" t="s">
        <v>39</v>
      </c>
    </row>
    <row r="13" customFormat="false" ht="27" hidden="false" customHeight="true" outlineLevel="0" collapsed="false">
      <c r="A13" s="14" t="n">
        <v>9</v>
      </c>
      <c r="B13" s="27" t="n">
        <f aca="false">+Bañeza!$A$2</f>
        <v>23833</v>
      </c>
      <c r="C13" s="28" t="str">
        <f aca="false">+Bañeza!$B$2</f>
        <v>Jose Manuel Bañeza Paniagua</v>
      </c>
      <c r="D13" s="29" t="n">
        <f aca="false">+Bañeza!$H$4</f>
        <v>0</v>
      </c>
      <c r="E13" s="29" t="n">
        <f aca="false">+Bañeza!$H$5</f>
        <v>516</v>
      </c>
      <c r="F13" s="29" t="n">
        <f aca="false">+Bañeza!$H$6</f>
        <v>505</v>
      </c>
      <c r="G13" s="29" t="n">
        <f aca="false">+Bañeza!$H$7</f>
        <v>0</v>
      </c>
      <c r="H13" s="29" t="n">
        <f aca="false">+Bañeza!$H$8</f>
        <v>0</v>
      </c>
      <c r="I13" s="29" t="n">
        <f aca="false">+Bañeza!$H$9</f>
        <v>0</v>
      </c>
      <c r="J13" s="29" t="n">
        <f aca="false">+Bañeza!$H$10</f>
        <v>0</v>
      </c>
      <c r="K13" s="29" t="n">
        <f aca="false">+Bañeza!$H$11</f>
        <v>0</v>
      </c>
      <c r="L13" s="29" t="n">
        <f aca="false">+Bañeza!$H$12</f>
        <v>0</v>
      </c>
      <c r="M13" s="29" t="n">
        <f aca="false">+Bañeza!$H$13</f>
        <v>0</v>
      </c>
      <c r="N13" s="29" t="n">
        <f aca="false">+Bañeza!$H$14</f>
        <v>0</v>
      </c>
      <c r="O13" s="29" t="n">
        <f aca="false">+Bañeza!$H$15</f>
        <v>0</v>
      </c>
      <c r="P13" s="30" t="n">
        <f aca="false">SUM(D13:O13)</f>
        <v>1021</v>
      </c>
      <c r="Q13" s="26" t="s">
        <v>43</v>
      </c>
    </row>
    <row r="14" customFormat="false" ht="27" hidden="false" customHeight="true" outlineLevel="0" collapsed="false">
      <c r="A14" s="14" t="n">
        <v>10</v>
      </c>
      <c r="B14" s="27" t="n">
        <f aca="false">+Montse!$A$2</f>
        <v>20690</v>
      </c>
      <c r="C14" s="28" t="str">
        <f aca="false">+Montse!$B$2</f>
        <v>Montserrat Fuente</v>
      </c>
      <c r="D14" s="29" t="n">
        <f aca="false">+Montse!$H$4</f>
        <v>396</v>
      </c>
      <c r="E14" s="29" t="n">
        <f aca="false">+Montse!$H$5</f>
        <v>374</v>
      </c>
      <c r="F14" s="29" t="n">
        <f aca="false">+Montse!$H$6</f>
        <v>0</v>
      </c>
      <c r="G14" s="29" t="n">
        <f aca="false">+Montse!$H$7</f>
        <v>0</v>
      </c>
      <c r="H14" s="29" t="n">
        <f aca="false">+Montse!$H$8</f>
        <v>0</v>
      </c>
      <c r="I14" s="29" t="n">
        <f aca="false">+Montse!$H$9</f>
        <v>0</v>
      </c>
      <c r="J14" s="29" t="n">
        <f aca="false">+Montse!$H$10</f>
        <v>0</v>
      </c>
      <c r="K14" s="29" t="n">
        <f aca="false">+Montse!$H$11</f>
        <v>0</v>
      </c>
      <c r="L14" s="29" t="n">
        <f aca="false">+Montse!$H$12</f>
        <v>0</v>
      </c>
      <c r="M14" s="29" t="n">
        <f aca="false">+Montse!$H$13</f>
        <v>0</v>
      </c>
      <c r="N14" s="29" t="n">
        <f aca="false">+Montse!$H$14</f>
        <v>0</v>
      </c>
      <c r="O14" s="29" t="n">
        <f aca="false">+Montse!$H$15</f>
        <v>0</v>
      </c>
      <c r="P14" s="30" t="n">
        <f aca="false">SUM(D14:O14)</f>
        <v>770</v>
      </c>
      <c r="Q14" s="26" t="s">
        <v>41</v>
      </c>
    </row>
    <row r="15" customFormat="false" ht="27" hidden="false" customHeight="true" outlineLevel="0" collapsed="false">
      <c r="A15" s="14" t="n">
        <v>11</v>
      </c>
      <c r="B15" s="27" t="n">
        <f aca="false">+Julián!$A$2</f>
        <v>22741</v>
      </c>
      <c r="C15" s="28" t="str">
        <f aca="false">+Julián!$B$2</f>
        <v>Julián Fernández Rejas</v>
      </c>
      <c r="D15" s="29" t="n">
        <f aca="false">+Julián!$H$4</f>
        <v>0</v>
      </c>
      <c r="E15" s="29" t="n">
        <f aca="false">+Julián!$H$5</f>
        <v>0</v>
      </c>
      <c r="F15" s="29" t="n">
        <f aca="false">+Julián!$H$6</f>
        <v>566</v>
      </c>
      <c r="G15" s="29" t="n">
        <f aca="false">+Julián!$H$7</f>
        <v>0</v>
      </c>
      <c r="H15" s="29" t="n">
        <f aca="false">+Julián!$H$8</f>
        <v>0</v>
      </c>
      <c r="I15" s="29" t="n">
        <f aca="false">+Julián!$H$9</f>
        <v>0</v>
      </c>
      <c r="J15" s="29" t="n">
        <f aca="false">+Julián!$H$10</f>
        <v>0</v>
      </c>
      <c r="K15" s="29" t="n">
        <f aca="false">+Julián!$H$11</f>
        <v>0</v>
      </c>
      <c r="L15" s="29" t="n">
        <f aca="false">+Julián!$H$12</f>
        <v>0</v>
      </c>
      <c r="M15" s="29" t="n">
        <f aca="false">+Julián!$H$13</f>
        <v>0</v>
      </c>
      <c r="N15" s="29" t="n">
        <f aca="false">+Julián!$H$14</f>
        <v>0</v>
      </c>
      <c r="O15" s="29" t="n">
        <f aca="false">+Julián!$H$15</f>
        <v>0</v>
      </c>
      <c r="P15" s="30" t="n">
        <f aca="false">SUM(D15:O15)</f>
        <v>566</v>
      </c>
      <c r="Q15" s="23" t="s">
        <v>49</v>
      </c>
    </row>
    <row r="16" customFormat="false" ht="27" hidden="false" customHeight="true" outlineLevel="0" collapsed="false">
      <c r="A16" s="14" t="n">
        <v>12</v>
      </c>
      <c r="B16" s="27" t="n">
        <f aca="false">+Arguedas!$A$2</f>
        <v>21737</v>
      </c>
      <c r="C16" s="28" t="str">
        <f aca="false">+Arguedas!$B$2</f>
        <v>Javier Arguedas</v>
      </c>
      <c r="D16" s="29" t="n">
        <f aca="false">+Arguedas!$H$4</f>
        <v>0</v>
      </c>
      <c r="E16" s="29" t="n">
        <f aca="false">+Arguedas!$H$5</f>
        <v>526</v>
      </c>
      <c r="F16" s="29" t="n">
        <f aca="false">+Arguedas!$H$6</f>
        <v>0</v>
      </c>
      <c r="G16" s="29" t="n">
        <f aca="false">+Arguedas!$H$7</f>
        <v>0</v>
      </c>
      <c r="H16" s="29" t="n">
        <f aca="false">+Arguedas!$H$8</f>
        <v>0</v>
      </c>
      <c r="I16" s="29" t="n">
        <f aca="false">+Arguedas!$H$9</f>
        <v>0</v>
      </c>
      <c r="J16" s="29" t="n">
        <f aca="false">+Arguedas!$H$10</f>
        <v>0</v>
      </c>
      <c r="K16" s="29" t="n">
        <f aca="false">+Arguedas!$H$11</f>
        <v>0</v>
      </c>
      <c r="L16" s="29" t="n">
        <f aca="false">+Arguedas!$H$12</f>
        <v>0</v>
      </c>
      <c r="M16" s="29" t="n">
        <f aca="false">+Arguedas!$H$13</f>
        <v>0</v>
      </c>
      <c r="N16" s="29" t="n">
        <f aca="false">+Arguedas!$H$14</f>
        <v>0</v>
      </c>
      <c r="O16" s="29" t="n">
        <f aca="false">+Arguedas!$H$15</f>
        <v>0</v>
      </c>
      <c r="P16" s="30" t="n">
        <f aca="false">SUM(D16:O16)</f>
        <v>526</v>
      </c>
      <c r="Q16" s="26" t="s">
        <v>47</v>
      </c>
    </row>
    <row r="17" customFormat="false" ht="27" hidden="false" customHeight="true" outlineLevel="0" collapsed="false">
      <c r="A17" s="14" t="n">
        <v>13</v>
      </c>
      <c r="B17" s="27" t="n">
        <f aca="false">+Bellmont!$A$2</f>
        <v>23944</v>
      </c>
      <c r="C17" s="28" t="str">
        <f aca="false">+Bellmont!$B$2</f>
        <v>Antonio Bellmont Corrochano</v>
      </c>
      <c r="D17" s="29" t="n">
        <f aca="false">+Bellmont!$H$4</f>
        <v>0</v>
      </c>
      <c r="E17" s="29" t="n">
        <f aca="false">+Bellmont!$H$5</f>
        <v>480</v>
      </c>
      <c r="F17" s="29" t="n">
        <f aca="false">+Bellmont!$H$6</f>
        <v>0</v>
      </c>
      <c r="G17" s="29" t="n">
        <f aca="false">+Bellmont!$H$7</f>
        <v>0</v>
      </c>
      <c r="H17" s="29" t="n">
        <f aca="false">+Bellmont!$H$8</f>
        <v>0</v>
      </c>
      <c r="I17" s="29" t="n">
        <f aca="false">+Bellmont!$H$9</f>
        <v>0</v>
      </c>
      <c r="J17" s="29" t="n">
        <f aca="false">+Bellmont!$H$10</f>
        <v>0</v>
      </c>
      <c r="K17" s="29" t="n">
        <f aca="false">+Bellmont!$H$11</f>
        <v>0</v>
      </c>
      <c r="L17" s="29" t="n">
        <f aca="false">+Bellmont!$H$12</f>
        <v>0</v>
      </c>
      <c r="M17" s="29" t="n">
        <f aca="false">+Bellmont!$H$13</f>
        <v>0</v>
      </c>
      <c r="N17" s="29" t="n">
        <f aca="false">+Bellmont!$H$14</f>
        <v>0</v>
      </c>
      <c r="O17" s="29" t="n">
        <f aca="false">+Bellmont!$H$15</f>
        <v>0</v>
      </c>
      <c r="P17" s="30" t="n">
        <f aca="false">SUM(D17:O17)</f>
        <v>480</v>
      </c>
      <c r="Q17" s="26" t="s">
        <v>53</v>
      </c>
    </row>
    <row r="18" customFormat="false" ht="27" hidden="false" customHeight="true" outlineLevel="0" collapsed="false">
      <c r="A18" s="14" t="n">
        <v>14</v>
      </c>
      <c r="B18" s="27" t="str">
        <f aca="false">+N!$A$2</f>
        <v>NºFeder</v>
      </c>
      <c r="C18" s="28" t="str">
        <f aca="false">+N!$B$2</f>
        <v>Nombre</v>
      </c>
      <c r="D18" s="29" t="n">
        <f aca="false">+N!$H$4</f>
        <v>0</v>
      </c>
      <c r="E18" s="29" t="n">
        <f aca="false">+N!$H$5</f>
        <v>0</v>
      </c>
      <c r="F18" s="29" t="n">
        <f aca="false">+N!$H$6</f>
        <v>0</v>
      </c>
      <c r="G18" s="29" t="n">
        <f aca="false">+N!$H$7</f>
        <v>0</v>
      </c>
      <c r="H18" s="29" t="n">
        <f aca="false">+N!$H$8</f>
        <v>0</v>
      </c>
      <c r="I18" s="29" t="n">
        <f aca="false">+N!$H$9</f>
        <v>0</v>
      </c>
      <c r="J18" s="29" t="n">
        <f aca="false">+N!$H$10</f>
        <v>0</v>
      </c>
      <c r="K18" s="29" t="n">
        <f aca="false">+N!$H$11</f>
        <v>0</v>
      </c>
      <c r="L18" s="29" t="n">
        <f aca="false">+N!$H$12</f>
        <v>0</v>
      </c>
      <c r="M18" s="29" t="n">
        <f aca="false">+N!$H$13</f>
        <v>0</v>
      </c>
      <c r="N18" s="29" t="n">
        <f aca="false">+N!$H$14</f>
        <v>0</v>
      </c>
      <c r="O18" s="29" t="n">
        <f aca="false">+N!$H$15</f>
        <v>0</v>
      </c>
      <c r="P18" s="30" t="n">
        <f aca="false">SUM(D18:O18)</f>
        <v>0</v>
      </c>
      <c r="Q18" s="23" t="s">
        <v>54</v>
      </c>
    </row>
    <row r="19" customFormat="false" ht="27" hidden="false" customHeight="true" outlineLevel="0" collapsed="false">
      <c r="A19" s="14" t="n">
        <v>15</v>
      </c>
      <c r="B19" s="27" t="str">
        <f aca="false">+Ñ!$A$2</f>
        <v>NºFeder</v>
      </c>
      <c r="C19" s="28" t="str">
        <f aca="false">+Ñ!$B$2</f>
        <v>Nombre</v>
      </c>
      <c r="D19" s="29" t="n">
        <f aca="false">+Ñ!$H$4</f>
        <v>0</v>
      </c>
      <c r="E19" s="29" t="n">
        <f aca="false">+Ñ!$H$5</f>
        <v>0</v>
      </c>
      <c r="F19" s="29" t="n">
        <f aca="false">+Ñ!$H$6</f>
        <v>0</v>
      </c>
      <c r="G19" s="29" t="n">
        <f aca="false">+Ñ!$H$7</f>
        <v>0</v>
      </c>
      <c r="H19" s="29" t="n">
        <f aca="false">+Ñ!$H$8</f>
        <v>0</v>
      </c>
      <c r="I19" s="29" t="n">
        <f aca="false">+Ñ!$H$9</f>
        <v>0</v>
      </c>
      <c r="J19" s="29" t="n">
        <f aca="false">+Ñ!$H$10</f>
        <v>0</v>
      </c>
      <c r="K19" s="29" t="n">
        <f aca="false">+Ñ!$H$11</f>
        <v>0</v>
      </c>
      <c r="L19" s="29" t="n">
        <f aca="false">+Ñ!$H$12</f>
        <v>0</v>
      </c>
      <c r="M19" s="29" t="n">
        <f aca="false">+Ñ!$H$13</f>
        <v>0</v>
      </c>
      <c r="N19" s="29" t="n">
        <f aca="false">+Ñ!$H$14</f>
        <v>0</v>
      </c>
      <c r="O19" s="29" t="n">
        <f aca="false">+Ñ!$H$15</f>
        <v>0</v>
      </c>
      <c r="P19" s="30" t="n">
        <f aca="false">SUM(D19:O19)</f>
        <v>0</v>
      </c>
      <c r="Q19" s="23" t="s">
        <v>55</v>
      </c>
    </row>
    <row r="20" customFormat="false" ht="27" hidden="false" customHeight="true" outlineLevel="0" collapsed="false">
      <c r="A20" s="14" t="n">
        <v>16</v>
      </c>
      <c r="B20" s="27" t="str">
        <f aca="false">+O!$A$2</f>
        <v>NºFeder</v>
      </c>
      <c r="C20" s="28" t="str">
        <f aca="false">+O!$B$2</f>
        <v>Nombre</v>
      </c>
      <c r="D20" s="29" t="n">
        <f aca="false">+O!$H$4</f>
        <v>0</v>
      </c>
      <c r="E20" s="29" t="n">
        <f aca="false">+O!$H$5</f>
        <v>0</v>
      </c>
      <c r="F20" s="29" t="n">
        <f aca="false">+O!$H$6</f>
        <v>0</v>
      </c>
      <c r="G20" s="29" t="n">
        <f aca="false">+O!$H$7</f>
        <v>0</v>
      </c>
      <c r="H20" s="29" t="n">
        <f aca="false">+O!$H$8</f>
        <v>0</v>
      </c>
      <c r="I20" s="29" t="n">
        <f aca="false">+O!$H$9</f>
        <v>0</v>
      </c>
      <c r="J20" s="29" t="n">
        <f aca="false">+O!$H$10</f>
        <v>0</v>
      </c>
      <c r="K20" s="29" t="n">
        <f aca="false">+O!$H$11</f>
        <v>0</v>
      </c>
      <c r="L20" s="29" t="n">
        <f aca="false">+O!$H$12</f>
        <v>0</v>
      </c>
      <c r="M20" s="29" t="n">
        <f aca="false">+O!$H$13</f>
        <v>0</v>
      </c>
      <c r="N20" s="29" t="n">
        <f aca="false">+O!$H$14</f>
        <v>0</v>
      </c>
      <c r="O20" s="29" t="n">
        <f aca="false">+O!$H$15</f>
        <v>0</v>
      </c>
      <c r="P20" s="30" t="n">
        <f aca="false">SUM(D20:O20)</f>
        <v>0</v>
      </c>
      <c r="Q20" s="23" t="s">
        <v>56</v>
      </c>
    </row>
    <row r="21" customFormat="false" ht="27" hidden="false" customHeight="true" outlineLevel="0" collapsed="false">
      <c r="A21" s="14" t="n">
        <v>17</v>
      </c>
      <c r="B21" s="27" t="str">
        <f aca="false">+P!$A$2</f>
        <v>NºFeder</v>
      </c>
      <c r="C21" s="28" t="str">
        <f aca="false">+P!$B$2</f>
        <v>Nombre</v>
      </c>
      <c r="D21" s="29" t="n">
        <f aca="false">+P!$H$4</f>
        <v>0</v>
      </c>
      <c r="E21" s="29" t="n">
        <f aca="false">+P!$H$5</f>
        <v>0</v>
      </c>
      <c r="F21" s="29" t="n">
        <f aca="false">+P!$H$6</f>
        <v>0</v>
      </c>
      <c r="G21" s="29" t="n">
        <f aca="false">+P!$H$7</f>
        <v>0</v>
      </c>
      <c r="H21" s="29" t="n">
        <f aca="false">+P!$H$8</f>
        <v>0</v>
      </c>
      <c r="I21" s="29" t="n">
        <f aca="false">+P!$H$9</f>
        <v>0</v>
      </c>
      <c r="J21" s="29" t="n">
        <f aca="false">+P!$H$10</f>
        <v>0</v>
      </c>
      <c r="K21" s="29" t="n">
        <f aca="false">+P!$H$11</f>
        <v>0</v>
      </c>
      <c r="L21" s="29" t="n">
        <f aca="false">+P!$H$12</f>
        <v>0</v>
      </c>
      <c r="M21" s="29" t="n">
        <f aca="false">+P!$H$13</f>
        <v>0</v>
      </c>
      <c r="N21" s="29" t="n">
        <f aca="false">+P!$H$14</f>
        <v>0</v>
      </c>
      <c r="O21" s="29" t="n">
        <f aca="false">+P!$H$15</f>
        <v>0</v>
      </c>
      <c r="P21" s="30" t="n">
        <f aca="false">SUM(D21:O21)</f>
        <v>0</v>
      </c>
      <c r="Q21" s="23" t="s">
        <v>57</v>
      </c>
    </row>
    <row r="22" customFormat="false" ht="27" hidden="false" customHeight="true" outlineLevel="0" collapsed="false">
      <c r="A22" s="14" t="n">
        <v>18</v>
      </c>
      <c r="B22" s="27" t="str">
        <f aca="false">+Q!$A$2</f>
        <v>NºFeder</v>
      </c>
      <c r="C22" s="28" t="str">
        <f aca="false">+Q!$B$2</f>
        <v>Nombre</v>
      </c>
      <c r="D22" s="29" t="n">
        <f aca="false">+Q!$H$4</f>
        <v>0</v>
      </c>
      <c r="E22" s="29" t="n">
        <f aca="false">+Q!$H$5</f>
        <v>0</v>
      </c>
      <c r="F22" s="29" t="n">
        <f aca="false">+Q!$H$6</f>
        <v>0</v>
      </c>
      <c r="G22" s="29" t="n">
        <f aca="false">+Q!$H$7</f>
        <v>0</v>
      </c>
      <c r="H22" s="29" t="n">
        <f aca="false">+Q!$H$8</f>
        <v>0</v>
      </c>
      <c r="I22" s="29" t="n">
        <f aca="false">+Q!$H$9</f>
        <v>0</v>
      </c>
      <c r="J22" s="29" t="n">
        <f aca="false">+Q!$H$10</f>
        <v>0</v>
      </c>
      <c r="K22" s="29" t="n">
        <f aca="false">+Q!$H$11</f>
        <v>0</v>
      </c>
      <c r="L22" s="29" t="n">
        <f aca="false">+Q!$H$12</f>
        <v>0</v>
      </c>
      <c r="M22" s="29" t="n">
        <f aca="false">+Q!$H$13</f>
        <v>0</v>
      </c>
      <c r="N22" s="29" t="n">
        <f aca="false">+Q!$H$14</f>
        <v>0</v>
      </c>
      <c r="O22" s="29" t="n">
        <f aca="false">+Q!$H$15</f>
        <v>0</v>
      </c>
      <c r="P22" s="30" t="n">
        <f aca="false">SUM(D22:O22)</f>
        <v>0</v>
      </c>
      <c r="Q22" s="23" t="s">
        <v>58</v>
      </c>
    </row>
    <row r="23" customFormat="false" ht="27" hidden="false" customHeight="true" outlineLevel="0" collapsed="false">
      <c r="A23" s="14" t="n">
        <v>19</v>
      </c>
      <c r="B23" s="27" t="str">
        <f aca="false">+R!$A$2</f>
        <v>NºFeder</v>
      </c>
      <c r="C23" s="28" t="str">
        <f aca="false">+R!$B$2</f>
        <v>Nombre</v>
      </c>
      <c r="D23" s="29" t="n">
        <f aca="false">+R!$H$4</f>
        <v>0</v>
      </c>
      <c r="E23" s="29" t="n">
        <f aca="false">+R!$H$5</f>
        <v>0</v>
      </c>
      <c r="F23" s="29" t="n">
        <f aca="false">+R!$H$6</f>
        <v>0</v>
      </c>
      <c r="G23" s="29" t="n">
        <f aca="false">+R!$H$7</f>
        <v>0</v>
      </c>
      <c r="H23" s="29" t="n">
        <f aca="false">+R!$H$8</f>
        <v>0</v>
      </c>
      <c r="I23" s="29" t="n">
        <f aca="false">+R!$H$9</f>
        <v>0</v>
      </c>
      <c r="J23" s="29" t="n">
        <f aca="false">+R!$H$10</f>
        <v>0</v>
      </c>
      <c r="K23" s="29" t="n">
        <f aca="false">+R!$H$11</f>
        <v>0</v>
      </c>
      <c r="L23" s="29" t="n">
        <f aca="false">+R!$H$12</f>
        <v>0</v>
      </c>
      <c r="M23" s="29" t="n">
        <f aca="false">+R!$H$13</f>
        <v>0</v>
      </c>
      <c r="N23" s="29" t="n">
        <f aca="false">+R!$H$14</f>
        <v>0</v>
      </c>
      <c r="O23" s="29" t="n">
        <f aca="false">+R!$H$15</f>
        <v>0</v>
      </c>
      <c r="P23" s="30" t="n">
        <f aca="false">SUM(D23:O23)</f>
        <v>0</v>
      </c>
      <c r="Q23" s="23" t="s">
        <v>59</v>
      </c>
    </row>
    <row r="24" customFormat="false" ht="27" hidden="false" customHeight="true" outlineLevel="0" collapsed="false">
      <c r="A24" s="14" t="n">
        <v>20</v>
      </c>
      <c r="B24" s="27" t="str">
        <f aca="false">+S!$A$2</f>
        <v>NºFeder</v>
      </c>
      <c r="C24" s="28" t="str">
        <f aca="false">+S!$B$2</f>
        <v>Nombre</v>
      </c>
      <c r="D24" s="29" t="n">
        <f aca="false">+S!$H$4</f>
        <v>0</v>
      </c>
      <c r="E24" s="29" t="n">
        <f aca="false">+S!$H$5</f>
        <v>0</v>
      </c>
      <c r="F24" s="29" t="n">
        <f aca="false">+S!$H$6</f>
        <v>0</v>
      </c>
      <c r="G24" s="29" t="n">
        <f aca="false">+S!$H$7</f>
        <v>0</v>
      </c>
      <c r="H24" s="29" t="n">
        <f aca="false">+S!$H$8</f>
        <v>0</v>
      </c>
      <c r="I24" s="29" t="n">
        <f aca="false">+S!$H$9</f>
        <v>0</v>
      </c>
      <c r="J24" s="29" t="n">
        <f aca="false">+S!$H$10</f>
        <v>0</v>
      </c>
      <c r="K24" s="29" t="n">
        <f aca="false">+S!$H$11</f>
        <v>0</v>
      </c>
      <c r="L24" s="29" t="n">
        <f aca="false">+S!$H$12</f>
        <v>0</v>
      </c>
      <c r="M24" s="29" t="n">
        <f aca="false">+S!$H$13</f>
        <v>0</v>
      </c>
      <c r="N24" s="29" t="n">
        <f aca="false">+S!$H$14</f>
        <v>0</v>
      </c>
      <c r="O24" s="29" t="n">
        <f aca="false">+S!$H$15</f>
        <v>0</v>
      </c>
      <c r="P24" s="30" t="n">
        <f aca="false">SUM(D24:O24)</f>
        <v>0</v>
      </c>
      <c r="Q24" s="23" t="s">
        <v>60</v>
      </c>
    </row>
  </sheetData>
  <sheetProtection sheet="true" objects="true" scenarios="true"/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L6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1.43359375" defaultRowHeight="15" zeroHeight="false" outlineLevelRow="0" outlineLevelCol="0"/>
  <cols>
    <col collapsed="false" customWidth="false" hidden="false" outlineLevel="0" max="1" min="1" style="39" width="11.42"/>
    <col collapsed="false" customWidth="true" hidden="false" outlineLevel="0" max="2" min="2" style="39" width="16.86"/>
    <col collapsed="false" customWidth="true" hidden="false" outlineLevel="0" max="3" min="3" style="39" width="62.86"/>
    <col collapsed="false" customWidth="true" hidden="false" outlineLevel="0" max="9" min="4" style="39" width="12.71"/>
    <col collapsed="false" customWidth="false" hidden="false" outlineLevel="0" max="1024" min="10" style="39" width="11.42"/>
  </cols>
  <sheetData>
    <row r="2" customFormat="false" ht="26.25" hidden="false" customHeight="false" outlineLevel="0" collapsed="false">
      <c r="D2" s="11" t="str">
        <f aca="false">+TOTALES!D2</f>
        <v>Trofeo Regularidad 2024</v>
      </c>
    </row>
    <row r="5" customFormat="false" ht="18.75" hidden="false" customHeight="false" outlineLevel="0" collapsed="false">
      <c r="A5" s="40"/>
      <c r="B5" s="41" t="s">
        <v>63</v>
      </c>
      <c r="C5" s="40"/>
      <c r="D5" s="40"/>
      <c r="E5" s="40"/>
      <c r="F5" s="40"/>
      <c r="G5" s="40"/>
    </row>
    <row r="6" customFormat="false" ht="48" hidden="false" customHeight="false" outlineLevel="0" collapsed="false">
      <c r="A6" s="26" t="s">
        <v>64</v>
      </c>
      <c r="B6" s="42" t="s">
        <v>65</v>
      </c>
      <c r="C6" s="43" t="s">
        <v>22</v>
      </c>
      <c r="D6" s="44" t="s">
        <v>66</v>
      </c>
      <c r="E6" s="44" t="s">
        <v>67</v>
      </c>
      <c r="F6" s="44" t="s">
        <v>68</v>
      </c>
      <c r="G6" s="44" t="s">
        <v>69</v>
      </c>
      <c r="H6" s="44" t="s">
        <v>70</v>
      </c>
      <c r="I6" s="45" t="s">
        <v>71</v>
      </c>
      <c r="J6" s="26" t="s">
        <v>52</v>
      </c>
    </row>
    <row r="7" customFormat="false" ht="27" hidden="false" customHeight="true" outlineLevel="0" collapsed="false">
      <c r="A7" s="26" t="s">
        <v>49</v>
      </c>
      <c r="B7" s="46" t="n">
        <f aca="false">+Julián!$A$2</f>
        <v>22741</v>
      </c>
      <c r="C7" s="47" t="str">
        <f aca="false">+Julián!$B$2</f>
        <v>Julián Fernández Rejas</v>
      </c>
      <c r="D7" s="48" t="n">
        <f aca="false">+Julián!$L$16</f>
        <v>1</v>
      </c>
      <c r="E7" s="48" t="n">
        <f aca="false">+Julián!$S$16</f>
        <v>96</v>
      </c>
      <c r="F7" s="49" t="n">
        <f aca="false">+Julián!$H$20</f>
        <v>566</v>
      </c>
      <c r="G7" s="50" t="n">
        <f aca="false">+Julián!$H$22</f>
        <v>0</v>
      </c>
      <c r="H7" s="49" t="n">
        <f aca="false">+Julián!$H$16</f>
        <v>566</v>
      </c>
      <c r="I7" s="51" t="n">
        <f aca="false">+H7/D7</f>
        <v>566</v>
      </c>
      <c r="J7" s="26" t="s">
        <v>49</v>
      </c>
    </row>
    <row r="8" customFormat="false" ht="27" hidden="false" customHeight="true" outlineLevel="0" collapsed="false">
      <c r="A8" s="26" t="s">
        <v>33</v>
      </c>
      <c r="B8" s="52" t="n">
        <f aca="false">+Arriaga!$A$2</f>
        <v>16537</v>
      </c>
      <c r="C8" s="53" t="str">
        <f aca="false">+Arriaga!$B$2</f>
        <v>Francisco Arriaga</v>
      </c>
      <c r="D8" s="54" t="n">
        <f aca="false">+Arriaga!$L$16</f>
        <v>3</v>
      </c>
      <c r="E8" s="54" t="n">
        <f aca="false">+Arriaga!$S$16</f>
        <v>95</v>
      </c>
      <c r="F8" s="55" t="n">
        <f aca="false">+Arriaga!$H$20</f>
        <v>547</v>
      </c>
      <c r="G8" s="50" t="n">
        <f aca="false">+Arriaga!$H$22</f>
        <v>0.0374531835205993</v>
      </c>
      <c r="H8" s="55" t="n">
        <f aca="false">+Arriaga!$H$16</f>
        <v>1602</v>
      </c>
      <c r="I8" s="56" t="n">
        <f aca="false">+H8/D8</f>
        <v>534</v>
      </c>
      <c r="J8" s="26" t="s">
        <v>33</v>
      </c>
    </row>
    <row r="9" customFormat="false" ht="27" hidden="false" customHeight="true" outlineLevel="0" collapsed="false">
      <c r="A9" s="26" t="s">
        <v>31</v>
      </c>
      <c r="B9" s="52" t="n">
        <f aca="false">+Panisello!$A$2</f>
        <v>7296</v>
      </c>
      <c r="C9" s="53" t="str">
        <f aca="false">+Panisello!$B$2</f>
        <v>Eduardo Panisello</v>
      </c>
      <c r="D9" s="54" t="n">
        <f aca="false">+Panisello!$L$16</f>
        <v>3</v>
      </c>
      <c r="E9" s="54" t="n">
        <f aca="false">+Panisello!$S$16</f>
        <v>95</v>
      </c>
      <c r="F9" s="55" t="n">
        <f aca="false">+Panisello!$H$20</f>
        <v>538</v>
      </c>
      <c r="G9" s="50" t="n">
        <f aca="false">+Panisello!$H$22</f>
        <v>0.0437817258883249</v>
      </c>
      <c r="H9" s="55" t="n">
        <f aca="false">+Panisello!$H$16</f>
        <v>1576</v>
      </c>
      <c r="I9" s="56" t="n">
        <f aca="false">+H9/D9</f>
        <v>525.333333333333</v>
      </c>
      <c r="J9" s="26" t="s">
        <v>31</v>
      </c>
    </row>
    <row r="10" customFormat="false" ht="27" hidden="false" customHeight="true" outlineLevel="0" collapsed="false">
      <c r="A10" s="26" t="s">
        <v>39</v>
      </c>
      <c r="B10" s="52" t="n">
        <f aca="false">+Diez!$A$2</f>
        <v>18139</v>
      </c>
      <c r="C10" s="53" t="str">
        <f aca="false">+Diez!$B$2</f>
        <v>Fernando Diez</v>
      </c>
      <c r="D10" s="54" t="n">
        <f aca="false">+Diez!$L$16</f>
        <v>2</v>
      </c>
      <c r="E10" s="54" t="n">
        <f aca="false">+Diez!$S$16</f>
        <v>92</v>
      </c>
      <c r="F10" s="55" t="n">
        <f aca="false">+Diez!$H$20</f>
        <v>536</v>
      </c>
      <c r="G10" s="50" t="n">
        <f aca="false">+Diez!$H$22</f>
        <v>0.0188323917137476</v>
      </c>
      <c r="H10" s="55" t="n">
        <f aca="false">+Diez!$H$16</f>
        <v>1062</v>
      </c>
      <c r="I10" s="56" t="n">
        <f aca="false">+H10/D10</f>
        <v>531</v>
      </c>
      <c r="J10" s="26" t="s">
        <v>39</v>
      </c>
    </row>
    <row r="11" customFormat="false" ht="27" hidden="false" customHeight="true" outlineLevel="0" collapsed="false">
      <c r="A11" s="26" t="s">
        <v>27</v>
      </c>
      <c r="B11" s="52" t="n">
        <f aca="false">+Pablo!$A$2</f>
        <v>25762</v>
      </c>
      <c r="C11" s="53" t="str">
        <f aca="false">+Pablo!$B$2</f>
        <v>Pablo Muñoz</v>
      </c>
      <c r="D11" s="54" t="n">
        <f aca="false">+Pablo!$L$16</f>
        <v>3</v>
      </c>
      <c r="E11" s="54" t="n">
        <f aca="false">+Pablo!$S$16</f>
        <v>92</v>
      </c>
      <c r="F11" s="55" t="n">
        <f aca="false">+Pablo!$H$20</f>
        <v>530</v>
      </c>
      <c r="G11" s="50" t="n">
        <f aca="false">+Pablo!$H$22</f>
        <v>0.0565669700910273</v>
      </c>
      <c r="H11" s="55" t="n">
        <f aca="false">+Pablo!$H$16</f>
        <v>1538</v>
      </c>
      <c r="I11" s="56" t="n">
        <f aca="false">+H11/D11</f>
        <v>512.666666666667</v>
      </c>
      <c r="J11" s="26" t="s">
        <v>27</v>
      </c>
    </row>
    <row r="12" customFormat="false" ht="27" hidden="false" customHeight="true" outlineLevel="0" collapsed="false">
      <c r="A12" s="26" t="s">
        <v>47</v>
      </c>
      <c r="B12" s="52" t="n">
        <f aca="false">+Arguedas!$A$2</f>
        <v>21737</v>
      </c>
      <c r="C12" s="53" t="str">
        <f aca="false">+Arguedas!$B$2</f>
        <v>Javier Arguedas</v>
      </c>
      <c r="D12" s="54" t="n">
        <f aca="false">+Arguedas!$L$16</f>
        <v>1</v>
      </c>
      <c r="E12" s="54" t="n">
        <f aca="false">+Arguedas!$S$16</f>
        <v>93</v>
      </c>
      <c r="F12" s="55" t="n">
        <f aca="false">+Arguedas!$H$20</f>
        <v>526</v>
      </c>
      <c r="G12" s="50" t="n">
        <f aca="false">+Arguedas!$H$22</f>
        <v>0</v>
      </c>
      <c r="H12" s="55" t="n">
        <f aca="false">+Arguedas!$H$16</f>
        <v>526</v>
      </c>
      <c r="I12" s="56" t="n">
        <f aca="false">+H12/D12</f>
        <v>526</v>
      </c>
      <c r="J12" s="26" t="s">
        <v>47</v>
      </c>
    </row>
    <row r="13" customFormat="false" ht="27" hidden="false" customHeight="true" outlineLevel="0" collapsed="false">
      <c r="A13" s="26" t="s">
        <v>25</v>
      </c>
      <c r="B13" s="52" t="n">
        <f aca="false">+López!$A$2</f>
        <v>16836</v>
      </c>
      <c r="C13" s="53" t="str">
        <f aca="false">+López!$B$2</f>
        <v>Javier López</v>
      </c>
      <c r="D13" s="54" t="n">
        <f aca="false">+López!$L$16</f>
        <v>3</v>
      </c>
      <c r="E13" s="54" t="n">
        <f aca="false">+López!$S$16</f>
        <v>90</v>
      </c>
      <c r="F13" s="55" t="n">
        <f aca="false">+López!$H$20</f>
        <v>521</v>
      </c>
      <c r="G13" s="50" t="n">
        <f aca="false">+López!$H$22</f>
        <v>0.0472131147540984</v>
      </c>
      <c r="H13" s="55" t="n">
        <f aca="false">+López!$H$16</f>
        <v>1525</v>
      </c>
      <c r="I13" s="56" t="n">
        <f aca="false">+H13/D13</f>
        <v>508.333333333333</v>
      </c>
      <c r="J13" s="26" t="s">
        <v>25</v>
      </c>
    </row>
    <row r="14" customFormat="false" ht="27" hidden="false" customHeight="true" outlineLevel="0" collapsed="false">
      <c r="A14" s="26" t="s">
        <v>37</v>
      </c>
      <c r="B14" s="52" t="n">
        <f aca="false">+Arjona!$A$2</f>
        <v>22811</v>
      </c>
      <c r="C14" s="53" t="str">
        <f aca="false">+Arjona!$B$2</f>
        <v>Ramón Arjona</v>
      </c>
      <c r="D14" s="54" t="n">
        <f aca="false">+Arjona!$L$16</f>
        <v>3</v>
      </c>
      <c r="E14" s="54" t="n">
        <f aca="false">+Arjona!$S$16</f>
        <v>91</v>
      </c>
      <c r="F14" s="55" t="n">
        <f aca="false">+Arjona!$H$20</f>
        <v>519</v>
      </c>
      <c r="G14" s="50" t="n">
        <f aca="false">+Arjona!$H$22</f>
        <v>0.0533948582729071</v>
      </c>
      <c r="H14" s="55" t="n">
        <f aca="false">+Arjona!$H$16</f>
        <v>1517</v>
      </c>
      <c r="I14" s="56" t="n">
        <f aca="false">+H14/D14</f>
        <v>505.666666666667</v>
      </c>
      <c r="J14" s="26" t="s">
        <v>37</v>
      </c>
    </row>
    <row r="15" customFormat="false" ht="27" hidden="false" customHeight="true" outlineLevel="0" collapsed="false">
      <c r="A15" s="26" t="s">
        <v>35</v>
      </c>
      <c r="B15" s="52" t="n">
        <f aca="false">+Grzegorz!$A$2</f>
        <v>20850</v>
      </c>
      <c r="C15" s="53" t="str">
        <f aca="false">+Grzegorz!$B$2</f>
        <v>Grzegorz Adam</v>
      </c>
      <c r="D15" s="54" t="n">
        <f aca="false">+Grzegorz!$L$16</f>
        <v>3</v>
      </c>
      <c r="E15" s="54" t="n">
        <f aca="false">+Grzegorz!$S$16</f>
        <v>93</v>
      </c>
      <c r="F15" s="55" t="n">
        <f aca="false">+Grzegorz!$H$20</f>
        <v>517</v>
      </c>
      <c r="G15" s="50" t="n">
        <f aca="false">+Grzegorz!$H$22</f>
        <v>0.0175666883539362</v>
      </c>
      <c r="H15" s="55" t="n">
        <f aca="false">+Grzegorz!$H$16</f>
        <v>1537</v>
      </c>
      <c r="I15" s="56" t="n">
        <f aca="false">+H15/D15</f>
        <v>512.333333333333</v>
      </c>
      <c r="J15" s="26" t="s">
        <v>35</v>
      </c>
    </row>
    <row r="16" customFormat="false" ht="27" hidden="false" customHeight="true" outlineLevel="0" collapsed="false">
      <c r="A16" s="26" t="s">
        <v>43</v>
      </c>
      <c r="B16" s="52" t="n">
        <f aca="false">+Bañeza!$A$2</f>
        <v>23833</v>
      </c>
      <c r="C16" s="53" t="str">
        <f aca="false">+Bañeza!$B$2</f>
        <v>Jose Manuel Bañeza Paniagua</v>
      </c>
      <c r="D16" s="54" t="n">
        <f aca="false">+Bañeza!$L$16</f>
        <v>2</v>
      </c>
      <c r="E16" s="54" t="n">
        <f aca="false">+Bañeza!$S$16</f>
        <v>90</v>
      </c>
      <c r="F16" s="55" t="n">
        <f aca="false">+Bañeza!$H$20</f>
        <v>516</v>
      </c>
      <c r="G16" s="50" t="n">
        <f aca="false">+Bañeza!$H$22</f>
        <v>0.0215475024485798</v>
      </c>
      <c r="H16" s="55" t="n">
        <f aca="false">+Bañeza!$H$16</f>
        <v>1021</v>
      </c>
      <c r="I16" s="56" t="n">
        <f aca="false">+H16/D16</f>
        <v>510.5</v>
      </c>
      <c r="J16" s="26" t="s">
        <v>43</v>
      </c>
    </row>
    <row r="17" customFormat="false" ht="27" hidden="false" customHeight="true" outlineLevel="0" collapsed="false">
      <c r="A17" s="26" t="s">
        <v>29</v>
      </c>
      <c r="B17" s="52" t="n">
        <f aca="false">+Flores!$A$2</f>
        <v>21927</v>
      </c>
      <c r="C17" s="53" t="str">
        <f aca="false">+Flores!$B$2</f>
        <v>Carlos Flores</v>
      </c>
      <c r="D17" s="54" t="n">
        <f aca="false">+Flores!$L$16</f>
        <v>3</v>
      </c>
      <c r="E17" s="54" t="n">
        <f aca="false">+Flores!$S$16</f>
        <v>92</v>
      </c>
      <c r="F17" s="55" t="n">
        <f aca="false">+Flores!$H$20</f>
        <v>514</v>
      </c>
      <c r="G17" s="50" t="n">
        <f aca="false">+Flores!$H$22</f>
        <v>0.0176125244618395</v>
      </c>
      <c r="H17" s="55" t="n">
        <f aca="false">+Flores!$H$16</f>
        <v>1533</v>
      </c>
      <c r="I17" s="56" t="n">
        <f aca="false">+H17/D17</f>
        <v>511</v>
      </c>
      <c r="J17" s="26" t="s">
        <v>29</v>
      </c>
    </row>
    <row r="18" customFormat="false" ht="27" hidden="false" customHeight="true" outlineLevel="0" collapsed="false">
      <c r="A18" s="26" t="s">
        <v>53</v>
      </c>
      <c r="B18" s="52" t="n">
        <f aca="false">+Bellmont!$A$2</f>
        <v>23944</v>
      </c>
      <c r="C18" s="53" t="str">
        <f aca="false">+Bellmont!$B$2</f>
        <v>Antonio Bellmont Corrochano</v>
      </c>
      <c r="D18" s="54" t="n">
        <f aca="false">+Bellmont!$L$16</f>
        <v>1</v>
      </c>
      <c r="E18" s="54" t="n">
        <f aca="false">+Bellmont!$S$16</f>
        <v>87</v>
      </c>
      <c r="F18" s="55" t="n">
        <f aca="false">+Bellmont!$H$20</f>
        <v>480</v>
      </c>
      <c r="G18" s="50" t="n">
        <f aca="false">+Bellmont!$H$22</f>
        <v>0</v>
      </c>
      <c r="H18" s="55" t="n">
        <f aca="false">+Bellmont!$H$16</f>
        <v>480</v>
      </c>
      <c r="I18" s="56" t="n">
        <f aca="false">+H18/D18</f>
        <v>480</v>
      </c>
      <c r="J18" s="26" t="s">
        <v>53</v>
      </c>
    </row>
    <row r="19" customFormat="false" ht="27" hidden="false" customHeight="true" outlineLevel="0" collapsed="false">
      <c r="A19" s="26" t="s">
        <v>41</v>
      </c>
      <c r="B19" s="52" t="n">
        <f aca="false">+Montse!$A$2</f>
        <v>20690</v>
      </c>
      <c r="C19" s="53" t="str">
        <f aca="false">+Montse!$B$2</f>
        <v>Montserrat Fuente</v>
      </c>
      <c r="D19" s="54" t="n">
        <f aca="false">+Montse!$L$16</f>
        <v>2</v>
      </c>
      <c r="E19" s="54" t="n">
        <f aca="false">+Montse!$S$16</f>
        <v>80</v>
      </c>
      <c r="F19" s="55" t="n">
        <f aca="false">+Montse!$H$20</f>
        <v>396</v>
      </c>
      <c r="G19" s="50" t="n">
        <f aca="false">+Montse!$H$22</f>
        <v>0.0571428571428571</v>
      </c>
      <c r="H19" s="55" t="n">
        <f aca="false">+Montse!$H$16</f>
        <v>770</v>
      </c>
      <c r="I19" s="56" t="n">
        <f aca="false">+H19/D19</f>
        <v>385</v>
      </c>
      <c r="J19" s="26" t="s">
        <v>41</v>
      </c>
    </row>
    <row r="20" customFormat="false" ht="27" hidden="false" customHeight="true" outlineLevel="0" collapsed="false">
      <c r="A20" s="26" t="s">
        <v>54</v>
      </c>
      <c r="B20" s="52" t="str">
        <f aca="false">+N!$A$2</f>
        <v>NºFeder</v>
      </c>
      <c r="C20" s="53" t="str">
        <f aca="false">+N!$B$2</f>
        <v>Nombre</v>
      </c>
      <c r="D20" s="54" t="n">
        <f aca="false">+N!$L$16</f>
        <v>0</v>
      </c>
      <c r="E20" s="54" t="n">
        <f aca="false">+N!$S$16</f>
        <v>0</v>
      </c>
      <c r="F20" s="55" t="n">
        <f aca="false">+N!$H$20</f>
        <v>0</v>
      </c>
      <c r="G20" s="50" t="e">
        <f aca="false">+N!$H$22</f>
        <v>#VALUE!</v>
      </c>
      <c r="H20" s="55" t="n">
        <f aca="false">+N!$H$16</f>
        <v>0</v>
      </c>
      <c r="I20" s="56" t="e">
        <f aca="false">+H20/D20</f>
        <v>#DIV/0!</v>
      </c>
      <c r="J20" s="26" t="s">
        <v>54</v>
      </c>
    </row>
    <row r="21" customFormat="false" ht="27" hidden="false" customHeight="true" outlineLevel="0" collapsed="false">
      <c r="A21" s="26" t="s">
        <v>55</v>
      </c>
      <c r="B21" s="52" t="str">
        <f aca="false">+Ñ!$A$2</f>
        <v>NºFeder</v>
      </c>
      <c r="C21" s="53" t="str">
        <f aca="false">+Ñ!$B$2</f>
        <v>Nombre</v>
      </c>
      <c r="D21" s="54" t="n">
        <f aca="false">+Ñ!$L$16</f>
        <v>0</v>
      </c>
      <c r="E21" s="54" t="n">
        <f aca="false">+Ñ!$S$16</f>
        <v>0</v>
      </c>
      <c r="F21" s="55" t="n">
        <f aca="false">+Ñ!$H$20</f>
        <v>0</v>
      </c>
      <c r="G21" s="50" t="e">
        <f aca="false">+Ñ!$H$22</f>
        <v>#VALUE!</v>
      </c>
      <c r="H21" s="55" t="n">
        <f aca="false">+Ñ!$H$16</f>
        <v>0</v>
      </c>
      <c r="I21" s="56" t="e">
        <f aca="false">+H21/D21</f>
        <v>#DIV/0!</v>
      </c>
      <c r="J21" s="26" t="s">
        <v>55</v>
      </c>
    </row>
    <row r="22" customFormat="false" ht="27" hidden="false" customHeight="true" outlineLevel="0" collapsed="false">
      <c r="A22" s="26" t="s">
        <v>56</v>
      </c>
      <c r="B22" s="52" t="str">
        <f aca="false">+O!$A$2</f>
        <v>NºFeder</v>
      </c>
      <c r="C22" s="53" t="str">
        <f aca="false">+O!$B$2</f>
        <v>Nombre</v>
      </c>
      <c r="D22" s="54" t="n">
        <f aca="false">+O!$L$16</f>
        <v>0</v>
      </c>
      <c r="E22" s="54" t="n">
        <f aca="false">+O!$S$16</f>
        <v>0</v>
      </c>
      <c r="F22" s="55" t="n">
        <f aca="false">+O!$H$20</f>
        <v>0</v>
      </c>
      <c r="G22" s="50" t="e">
        <f aca="false">+O!$H$22</f>
        <v>#VALUE!</v>
      </c>
      <c r="H22" s="55" t="n">
        <f aca="false">+O!$H$16</f>
        <v>0</v>
      </c>
      <c r="I22" s="56" t="e">
        <f aca="false">+H22/D22</f>
        <v>#DIV/0!</v>
      </c>
      <c r="J22" s="26" t="s">
        <v>56</v>
      </c>
    </row>
    <row r="23" customFormat="false" ht="27" hidden="false" customHeight="true" outlineLevel="0" collapsed="false">
      <c r="A23" s="26" t="s">
        <v>57</v>
      </c>
      <c r="B23" s="52" t="str">
        <f aca="false">+P!$A$2</f>
        <v>NºFeder</v>
      </c>
      <c r="C23" s="53" t="str">
        <f aca="false">+P!$B$2</f>
        <v>Nombre</v>
      </c>
      <c r="D23" s="54" t="n">
        <f aca="false">+P!$L$16</f>
        <v>0</v>
      </c>
      <c r="E23" s="54" t="n">
        <f aca="false">+P!$S$16</f>
        <v>0</v>
      </c>
      <c r="F23" s="55" t="n">
        <f aca="false">+P!$H$20</f>
        <v>0</v>
      </c>
      <c r="G23" s="50" t="e">
        <f aca="false">+P!$H$22</f>
        <v>#VALUE!</v>
      </c>
      <c r="H23" s="55" t="n">
        <f aca="false">+P!$H$16</f>
        <v>0</v>
      </c>
      <c r="I23" s="56" t="e">
        <f aca="false">+H23/D23</f>
        <v>#DIV/0!</v>
      </c>
      <c r="J23" s="26" t="s">
        <v>57</v>
      </c>
    </row>
    <row r="24" customFormat="false" ht="27" hidden="false" customHeight="true" outlineLevel="0" collapsed="false">
      <c r="A24" s="26" t="s">
        <v>58</v>
      </c>
      <c r="B24" s="52" t="str">
        <f aca="false">+Q!$A$2</f>
        <v>NºFeder</v>
      </c>
      <c r="C24" s="53" t="str">
        <f aca="false">+Q!$B$2</f>
        <v>Nombre</v>
      </c>
      <c r="D24" s="54" t="n">
        <f aca="false">+Q!$L$16</f>
        <v>0</v>
      </c>
      <c r="E24" s="54" t="n">
        <f aca="false">+Q!$S$16</f>
        <v>0</v>
      </c>
      <c r="F24" s="55" t="n">
        <f aca="false">+Q!$H$20</f>
        <v>0</v>
      </c>
      <c r="G24" s="50" t="e">
        <f aca="false">+Q!$H$22</f>
        <v>#VALUE!</v>
      </c>
      <c r="H24" s="55" t="n">
        <f aca="false">+Q!$H$16</f>
        <v>0</v>
      </c>
      <c r="I24" s="56" t="e">
        <f aca="false">+H24/D24</f>
        <v>#DIV/0!</v>
      </c>
      <c r="J24" s="26" t="s">
        <v>58</v>
      </c>
    </row>
    <row r="25" customFormat="false" ht="27" hidden="false" customHeight="true" outlineLevel="0" collapsed="false">
      <c r="A25" s="26" t="s">
        <v>59</v>
      </c>
      <c r="B25" s="52" t="str">
        <f aca="false">+R!$A$2</f>
        <v>NºFeder</v>
      </c>
      <c r="C25" s="53" t="str">
        <f aca="false">+R!$B$2</f>
        <v>Nombre</v>
      </c>
      <c r="D25" s="54" t="n">
        <f aca="false">+R!$L$16</f>
        <v>0</v>
      </c>
      <c r="E25" s="54" t="n">
        <f aca="false">+R!$S$16</f>
        <v>0</v>
      </c>
      <c r="F25" s="55" t="n">
        <f aca="false">+R!$H$20</f>
        <v>0</v>
      </c>
      <c r="G25" s="50" t="e">
        <f aca="false">+R!$H$22</f>
        <v>#VALUE!</v>
      </c>
      <c r="H25" s="55" t="n">
        <f aca="false">+R!$H$16</f>
        <v>0</v>
      </c>
      <c r="I25" s="56" t="e">
        <f aca="false">+H25/D25</f>
        <v>#DIV/0!</v>
      </c>
      <c r="J25" s="26" t="s">
        <v>59</v>
      </c>
    </row>
    <row r="26" customFormat="false" ht="27" hidden="false" customHeight="true" outlineLevel="0" collapsed="false">
      <c r="A26" s="26" t="s">
        <v>60</v>
      </c>
      <c r="B26" s="52" t="str">
        <f aca="false">+S!$A$2</f>
        <v>NºFeder</v>
      </c>
      <c r="C26" s="53" t="str">
        <f aca="false">+S!$B$2</f>
        <v>Nombre</v>
      </c>
      <c r="D26" s="54" t="n">
        <f aca="false">+S!$L$16</f>
        <v>0</v>
      </c>
      <c r="E26" s="54" t="n">
        <f aca="false">+S!$S$16</f>
        <v>0</v>
      </c>
      <c r="F26" s="55" t="n">
        <f aca="false">+S!$H$20</f>
        <v>0</v>
      </c>
      <c r="G26" s="50" t="e">
        <f aca="false">+S!$H$22</f>
        <v>#VALUE!</v>
      </c>
      <c r="H26" s="55" t="n">
        <f aca="false">+S!$H$16</f>
        <v>0</v>
      </c>
      <c r="I26" s="56" t="e">
        <f aca="false">+H26/D26</f>
        <v>#DIV/0!</v>
      </c>
      <c r="J26" s="26" t="s">
        <v>60</v>
      </c>
    </row>
    <row r="27" customFormat="false" ht="12" hidden="false" customHeight="true" outlineLevel="0" collapsed="false"/>
    <row r="28" customFormat="false" ht="15.75" hidden="false" customHeight="false" outlineLevel="0" collapsed="false">
      <c r="B28" s="57" t="s">
        <v>72</v>
      </c>
      <c r="C28" s="58"/>
      <c r="D28" s="59" t="n">
        <f aca="false">+MAX(D7:D26)</f>
        <v>3</v>
      </c>
      <c r="E28" s="59" t="n">
        <f aca="false">+MAX(E7:E26)</f>
        <v>96</v>
      </c>
      <c r="F28" s="59" t="n">
        <f aca="false">+MAX(F7:F26)</f>
        <v>566</v>
      </c>
      <c r="G28" s="58"/>
      <c r="H28" s="60" t="n">
        <f aca="false">+MAX(H7:H26)</f>
        <v>1602</v>
      </c>
      <c r="I28" s="60" t="e">
        <f aca="false">+MAX(I7:I26)</f>
        <v>#DIV/0!</v>
      </c>
    </row>
    <row r="29" customFormat="false" ht="16.5" hidden="false" customHeight="false" outlineLevel="0" collapsed="false">
      <c r="B29" s="61" t="s">
        <v>73</v>
      </c>
      <c r="C29" s="62"/>
      <c r="D29" s="62"/>
      <c r="E29" s="62"/>
      <c r="F29" s="62"/>
      <c r="G29" s="63" t="e">
        <f aca="false">+MIN(G7:G26)</f>
        <v>#VALUE!</v>
      </c>
      <c r="H29" s="62"/>
      <c r="I29" s="62"/>
    </row>
    <row r="30" customFormat="false" ht="16.5" hidden="false" customHeight="false" outlineLevel="0" collapsed="false">
      <c r="B30" s="62"/>
      <c r="C30" s="62"/>
      <c r="D30" s="62"/>
      <c r="E30" s="62"/>
      <c r="F30" s="62"/>
      <c r="G30" s="62"/>
      <c r="H30" s="62"/>
      <c r="I30" s="62"/>
    </row>
    <row r="31" customFormat="false" ht="16.5" hidden="false" customHeight="false" outlineLevel="0" collapsed="false">
      <c r="B31" s="64" t="s">
        <v>74</v>
      </c>
      <c r="D31" s="65" t="str">
        <f aca="false">VLOOKUP(D28,D7:J26,7,FALSE())</f>
        <v>Arriaga</v>
      </c>
      <c r="E31" s="65" t="str">
        <f aca="false">VLOOKUP(E28,E7:J26,6,FALSE())</f>
        <v>Julián</v>
      </c>
      <c r="F31" s="65" t="str">
        <f aca="false">VLOOKUP(F28,F7:J26,5,FALSE())</f>
        <v>Julián</v>
      </c>
      <c r="G31" s="65" t="e">
        <f aca="false">VLOOKUP(G29,G7:J26,4,FALSE())</f>
        <v>#VALUE!</v>
      </c>
      <c r="H31" s="65" t="str">
        <f aca="false">VLOOKUP(H28,H7:J26,3,FALSE())</f>
        <v>Arriaga</v>
      </c>
      <c r="I31" s="65" t="e">
        <f aca="false">VLOOKUP(I28,I7:J26,2,FALSE())</f>
        <v>#DIV/0!</v>
      </c>
    </row>
    <row r="32" customFormat="false" ht="15.75" hidden="false" customHeight="false" outlineLevel="0" collapsed="false">
      <c r="B32" s="66" t="s">
        <v>75</v>
      </c>
    </row>
    <row r="33" customFormat="false" ht="15" hidden="false" customHeight="false" outlineLevel="0" collapsed="false">
      <c r="C33" s="58"/>
      <c r="D33" s="58" t="str">
        <f aca="false">+VLOOKUP(D31,A7:C26,3)</f>
        <v>Francisco Arriaga</v>
      </c>
      <c r="E33" s="58"/>
      <c r="F33" s="58"/>
      <c r="G33" s="58"/>
      <c r="H33" s="58"/>
      <c r="I33" s="58"/>
      <c r="J33" s="58"/>
      <c r="K33" s="58"/>
      <c r="L33" s="58"/>
    </row>
    <row r="40" customFormat="false" ht="15.75" hidden="false" customHeight="false" outlineLevel="0" collapsed="false">
      <c r="B40" s="67" t="str">
        <f aca="false">+E6</f>
        <v>Máxima 
Serie</v>
      </c>
      <c r="C40" s="68"/>
      <c r="D40" s="68"/>
      <c r="E40" s="68"/>
      <c r="F40" s="68"/>
      <c r="G40" s="68"/>
      <c r="H40" s="68"/>
      <c r="I40" s="68"/>
      <c r="J40" s="68"/>
      <c r="K40" s="68"/>
      <c r="L40" s="68"/>
    </row>
    <row r="41" customFormat="false" ht="15" hidden="false" customHeight="false" outlineLevel="0" collapsed="false">
      <c r="A41" s="26" t="s">
        <v>76</v>
      </c>
      <c r="E41" s="39" t="str">
        <f aca="false">+VLOOKUP(E31,A7:C26,3)</f>
        <v>Julián Fernández Rejas</v>
      </c>
    </row>
    <row r="42" customFormat="false" ht="15" hidden="false" customHeight="false" outlineLevel="0" collapsed="false">
      <c r="A42" s="26" t="s">
        <v>77</v>
      </c>
    </row>
    <row r="43" customFormat="false" ht="15" hidden="false" customHeight="false" outlineLevel="0" collapsed="false">
      <c r="A43" s="26" t="s">
        <v>78</v>
      </c>
    </row>
    <row r="44" customFormat="false" ht="15.75" hidden="false" customHeight="false" outlineLevel="0" collapsed="false">
      <c r="B44" s="67" t="str">
        <f aca="false">+F6</f>
        <v>Máxima
Tirada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</row>
    <row r="45" customFormat="false" ht="15" hidden="false" customHeight="false" outlineLevel="0" collapsed="false">
      <c r="A45" s="26" t="s">
        <v>76</v>
      </c>
      <c r="F45" s="39" t="str">
        <f aca="false">+VLOOKUP(F31,A7:C26,3)</f>
        <v>Julián Fernández Rejas</v>
      </c>
    </row>
    <row r="46" customFormat="false" ht="15" hidden="false" customHeight="false" outlineLevel="0" collapsed="false">
      <c r="A46" s="26" t="s">
        <v>77</v>
      </c>
    </row>
    <row r="47" customFormat="false" ht="15" hidden="false" customHeight="false" outlineLevel="0" collapsed="false">
      <c r="A47" s="26" t="s">
        <v>78</v>
      </c>
    </row>
    <row r="48" customFormat="false" ht="15.75" hidden="false" customHeight="false" outlineLevel="0" collapsed="false">
      <c r="B48" s="67" t="s">
        <v>79</v>
      </c>
      <c r="C48" s="68"/>
      <c r="D48" s="68"/>
      <c r="E48" s="68"/>
      <c r="F48" s="68"/>
      <c r="G48" s="68"/>
      <c r="H48" s="68"/>
      <c r="I48" s="68"/>
      <c r="J48" s="68"/>
      <c r="K48" s="68"/>
      <c r="L48" s="68"/>
    </row>
    <row r="49" customFormat="false" ht="15" hidden="false" customHeight="false" outlineLevel="0" collapsed="false">
      <c r="A49" s="26" t="s">
        <v>76</v>
      </c>
      <c r="G49" s="39" t="e">
        <f aca="false">+VLOOKUP(G31,A7:C26,3)</f>
        <v>#VALUE!</v>
      </c>
    </row>
    <row r="50" customFormat="false" ht="15" hidden="false" customHeight="false" outlineLevel="0" collapsed="false">
      <c r="A50" s="26" t="s">
        <v>77</v>
      </c>
    </row>
    <row r="51" customFormat="false" ht="15" hidden="false" customHeight="false" outlineLevel="0" collapsed="false">
      <c r="A51" s="26" t="s">
        <v>78</v>
      </c>
    </row>
    <row r="52" customFormat="false" ht="15.75" hidden="false" customHeight="false" outlineLevel="0" collapsed="false">
      <c r="A52" s="26"/>
      <c r="B52" s="67" t="str">
        <f aca="false">+H6</f>
        <v>Puntos
Totales</v>
      </c>
      <c r="C52" s="68"/>
      <c r="D52" s="68"/>
      <c r="E52" s="68"/>
      <c r="F52" s="68"/>
      <c r="G52" s="68"/>
      <c r="H52" s="68"/>
      <c r="I52" s="68"/>
      <c r="J52" s="68"/>
      <c r="K52" s="68"/>
      <c r="L52" s="68"/>
    </row>
    <row r="53" customFormat="false" ht="15" hidden="false" customHeight="false" outlineLevel="0" collapsed="false">
      <c r="A53" s="26" t="s">
        <v>76</v>
      </c>
      <c r="H53" s="39" t="str">
        <f aca="false">+VLOOKUP(H31,A7:C26,3)</f>
        <v>Francisco Arriaga</v>
      </c>
    </row>
    <row r="54" customFormat="false" ht="15" hidden="false" customHeight="false" outlineLevel="0" collapsed="false">
      <c r="A54" s="26" t="s">
        <v>77</v>
      </c>
    </row>
    <row r="55" customFormat="false" ht="15" hidden="false" customHeight="false" outlineLevel="0" collapsed="false">
      <c r="A55" s="26" t="s">
        <v>78</v>
      </c>
    </row>
    <row r="56" customFormat="false" ht="15.75" hidden="false" customHeight="false" outlineLevel="0" collapsed="false">
      <c r="B56" s="67" t="str">
        <f aca="false">+I6</f>
        <v>Puntos
Totales
/Tirada</v>
      </c>
      <c r="C56" s="68"/>
      <c r="D56" s="68"/>
      <c r="E56" s="68"/>
      <c r="F56" s="68"/>
      <c r="G56" s="68"/>
      <c r="H56" s="68"/>
      <c r="I56" s="68"/>
      <c r="J56" s="68"/>
      <c r="K56" s="68"/>
      <c r="L56" s="68"/>
    </row>
    <row r="57" customFormat="false" ht="15" hidden="false" customHeight="false" outlineLevel="0" collapsed="false">
      <c r="A57" s="26" t="s">
        <v>76</v>
      </c>
      <c r="I57" s="39" t="e">
        <f aca="false">+VLOOKUP(I31,A7:C26,3)</f>
        <v>#DIV/0!</v>
      </c>
    </row>
    <row r="58" customFormat="false" ht="15" hidden="false" customHeight="false" outlineLevel="0" collapsed="false">
      <c r="A58" s="26" t="s">
        <v>77</v>
      </c>
    </row>
    <row r="59" customFormat="false" ht="15.75" hidden="false" customHeight="false" outlineLevel="0" collapsed="false">
      <c r="A59" s="26" t="s">
        <v>78</v>
      </c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</row>
    <row r="60" customFormat="false" ht="15.75" hidden="false" customHeight="false" outlineLevel="0" collapsed="false"/>
  </sheetData>
  <sheetProtection sheet="true" objects="true" scenarios="true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21737</v>
      </c>
      <c r="B2" s="75" t="s">
        <v>46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0</v>
      </c>
      <c r="C4" s="103" t="n">
        <v>0</v>
      </c>
      <c r="D4" s="103" t="n">
        <v>0</v>
      </c>
      <c r="E4" s="103" t="n">
        <v>0</v>
      </c>
      <c r="F4" s="103" t="n">
        <v>0</v>
      </c>
      <c r="G4" s="103" t="n">
        <v>0</v>
      </c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82</v>
      </c>
      <c r="C5" s="103" t="n">
        <v>80</v>
      </c>
      <c r="D5" s="103" t="n">
        <v>90</v>
      </c>
      <c r="E5" s="103" t="n">
        <v>90</v>
      </c>
      <c r="F5" s="103" t="n">
        <v>91</v>
      </c>
      <c r="G5" s="103" t="n">
        <v>93</v>
      </c>
      <c r="H5" s="104" t="n">
        <f aca="false">+SUM(B5:G5)</f>
        <v>526</v>
      </c>
      <c r="I5" s="105"/>
      <c r="J5" s="106" t="n">
        <v>45326</v>
      </c>
      <c r="K5" s="107" t="n">
        <f aca="false">+H5</f>
        <v>526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93</v>
      </c>
      <c r="T5" s="113" t="n">
        <f aca="false">IF(H5=0,0,+((+S5-MIN(B5:G5))/AVERAGE(B5:G5)))</f>
        <v>0.14828897338403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 t="n">
        <v>0</v>
      </c>
      <c r="C6" s="103" t="n">
        <v>0</v>
      </c>
      <c r="D6" s="103" t="n">
        <v>0</v>
      </c>
      <c r="E6" s="103" t="n">
        <v>0</v>
      </c>
      <c r="F6" s="103" t="n">
        <v>0</v>
      </c>
      <c r="G6" s="103" t="n">
        <v>0</v>
      </c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526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526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526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526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526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526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526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526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526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526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526</v>
      </c>
      <c r="I16" s="138"/>
      <c r="J16" s="139" t="s">
        <v>23</v>
      </c>
      <c r="K16" s="140" t="n">
        <f aca="false">SUM(K4:K15)</f>
        <v>526</v>
      </c>
      <c r="L16" s="141" t="n">
        <f aca="false">SUM(L4:L15)</f>
        <v>1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1</v>
      </c>
      <c r="Q16" s="110"/>
      <c r="R16" s="110"/>
      <c r="S16" s="143" t="n">
        <f aca="false">+MAX(S4:S15)</f>
        <v>93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n">
        <f aca="false">SMALL(B4:B15,COUNTIF(B4:B15,"&lt;=0")+1)</f>
        <v>82</v>
      </c>
      <c r="C17" s="60" t="n">
        <f aca="false">SMALL(C4:C15,COUNTIF(C4:C15,"&lt;=0")+1)</f>
        <v>80</v>
      </c>
      <c r="D17" s="60" t="n">
        <f aca="false">SMALL(D4:D15,COUNTIF(D4:D15,"&lt;=0")+1)</f>
        <v>90</v>
      </c>
      <c r="E17" s="60" t="n">
        <f aca="false">SMALL(E4:E15,COUNTIF(E4:E15,"&lt;=0")+1)</f>
        <v>90</v>
      </c>
      <c r="F17" s="60" t="n">
        <f aca="false">SMALL(F4:F15,COUNTIF(F4:F15,"&lt;=0")+1)</f>
        <v>91</v>
      </c>
      <c r="G17" s="60" t="n">
        <f aca="false">SMALL(G4:G15,COUNTIF(G4:G15,"&lt;=0")+1)</f>
        <v>93</v>
      </c>
      <c r="H17" s="60" t="n">
        <f aca="false">SMALL(H4:H15,COUNTIF(H4:H15,"&lt;=0")+1)</f>
        <v>526</v>
      </c>
      <c r="I17" s="138"/>
      <c r="J17" s="145" t="s">
        <v>92</v>
      </c>
      <c r="K17" s="146" t="n">
        <f aca="false">SMALL(K4:K15,COUNTIF(K4:K15,"&lt;=0")+1)</f>
        <v>526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n">
        <f aca="false">AVERAGEIF(B4:B15,"&gt;0")</f>
        <v>82</v>
      </c>
      <c r="C18" s="109" t="n">
        <f aca="false">AVERAGEIF(C4:C15,"&gt;0")</f>
        <v>80</v>
      </c>
      <c r="D18" s="109" t="n">
        <f aca="false">AVERAGEIF(D4:D15,"&gt;0")</f>
        <v>90</v>
      </c>
      <c r="E18" s="109" t="n">
        <f aca="false">AVERAGEIF(E4:E15,"&gt;0")</f>
        <v>90</v>
      </c>
      <c r="F18" s="109" t="n">
        <f aca="false">AVERAGEIF(F4:F15,"&gt;0")</f>
        <v>91</v>
      </c>
      <c r="G18" s="109" t="n">
        <f aca="false">AVERAGEIF(G4:G15,"&gt;0")</f>
        <v>93</v>
      </c>
      <c r="H18" s="109" t="n">
        <f aca="false">AVERAGEIF(H4:H15,"&gt;0")</f>
        <v>526</v>
      </c>
      <c r="I18" s="138"/>
      <c r="J18" s="150" t="s">
        <v>93</v>
      </c>
      <c r="K18" s="151" t="n">
        <f aca="false">AVERAGEIF(K4:K15,"&gt;0")</f>
        <v>526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n">
        <f aca="false" t="array" ref="B19:B19">+MEDIAN(IF(B4:B15&lt;&gt;0,B4:B15))</f>
        <v>82</v>
      </c>
      <c r="C19" s="109" t="n">
        <f aca="false" t="array" ref="C19:C19">+MEDIAN(IF(C4:C15&lt;&gt;0,C4:C15))</f>
        <v>80</v>
      </c>
      <c r="D19" s="109" t="n">
        <f aca="false" t="array" ref="D19:D19">+MEDIAN(IF(D4:D15&lt;&gt;0,D4:D15))</f>
        <v>90</v>
      </c>
      <c r="E19" s="109" t="n">
        <f aca="false" t="array" ref="E19:E19">+MEDIAN(IF(E4:E15&lt;&gt;0,E4:E15))</f>
        <v>90</v>
      </c>
      <c r="F19" s="109" t="n">
        <f aca="false" t="array" ref="F19:F19">+MEDIAN(IF(F4:F15&lt;&gt;0,F4:F15))</f>
        <v>91</v>
      </c>
      <c r="G19" s="109" t="n">
        <f aca="false" t="array" ref="G19:G19">+MEDIAN(IF(G4:G15&lt;&gt;0,G4:G15))</f>
        <v>93</v>
      </c>
      <c r="H19" s="109" t="n">
        <f aca="false" t="array" ref="H19:H19">+MEDIAN(IF(H4:H15&lt;&gt;0,H4:H15))</f>
        <v>526</v>
      </c>
      <c r="I19" s="138"/>
      <c r="J19" s="150" t="s">
        <v>94</v>
      </c>
      <c r="K19" s="151" t="n">
        <f aca="false" t="array" ref="K19:K19">+MEDIAN(IF(K4:K15&lt;&gt;0,K4:K15))</f>
        <v>526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82</v>
      </c>
      <c r="C20" s="154" t="n">
        <f aca="false">+MAX(C4:C15)</f>
        <v>80</v>
      </c>
      <c r="D20" s="154" t="n">
        <f aca="false">+MAX(D4:D15)</f>
        <v>90</v>
      </c>
      <c r="E20" s="154" t="n">
        <f aca="false">+MAX(E4:E15)</f>
        <v>90</v>
      </c>
      <c r="F20" s="154" t="n">
        <f aca="false">+MAX(F4:F15)</f>
        <v>91</v>
      </c>
      <c r="G20" s="154" t="n">
        <f aca="false">+MAX(G4:G15)</f>
        <v>93</v>
      </c>
      <c r="H20" s="154" t="n">
        <f aca="false">+MAX(H4:H15)</f>
        <v>526</v>
      </c>
      <c r="I20" s="138"/>
      <c r="J20" s="150" t="s">
        <v>95</v>
      </c>
      <c r="K20" s="151" t="n">
        <f aca="false">+MAX(K4:K15)</f>
        <v>526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96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n">
        <f aca="false">+(B20-B17)/B18</f>
        <v>0</v>
      </c>
      <c r="C22" s="63" t="n">
        <f aca="false">+(C20-C17)/C18</f>
        <v>0</v>
      </c>
      <c r="D22" s="63" t="n">
        <f aca="false">+(D20-D17)/D18</f>
        <v>0</v>
      </c>
      <c r="E22" s="63" t="n">
        <f aca="false">+(E20-E17)/E18</f>
        <v>0</v>
      </c>
      <c r="F22" s="63" t="n">
        <f aca="false">+(F20-F17)/F18</f>
        <v>0</v>
      </c>
      <c r="G22" s="63" t="n">
        <f aca="false">+(G20-G17)/G18</f>
        <v>0</v>
      </c>
      <c r="H22" s="63" t="n">
        <f aca="false">+(H20-H17)/H18</f>
        <v>0</v>
      </c>
      <c r="I22" s="138"/>
      <c r="J22" s="159" t="s">
        <v>69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7" activeCellId="0" sqref="B7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22811</v>
      </c>
      <c r="B2" s="75" t="s">
        <v>36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89</v>
      </c>
      <c r="C4" s="103" t="n">
        <v>85</v>
      </c>
      <c r="D4" s="103" t="n">
        <v>82</v>
      </c>
      <c r="E4" s="103" t="n">
        <v>83</v>
      </c>
      <c r="F4" s="103" t="n">
        <v>84</v>
      </c>
      <c r="G4" s="103" t="n">
        <v>83</v>
      </c>
      <c r="H4" s="104" t="n">
        <f aca="false">+SUM(B4:G4)</f>
        <v>506</v>
      </c>
      <c r="I4" s="105"/>
      <c r="J4" s="106" t="n">
        <v>45312</v>
      </c>
      <c r="K4" s="107" t="n">
        <f aca="false">+H4</f>
        <v>506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89</v>
      </c>
      <c r="T4" s="113" t="n">
        <f aca="false">IF(H4=0,0,+((+S4-MIN(B4:G4))/AVERAGE(B4:G4)))</f>
        <v>0.08300395256917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78</v>
      </c>
      <c r="C5" s="103" t="n">
        <v>85</v>
      </c>
      <c r="D5" s="103" t="n">
        <v>78</v>
      </c>
      <c r="E5" s="103" t="n">
        <v>78</v>
      </c>
      <c r="F5" s="103" t="n">
        <v>84</v>
      </c>
      <c r="G5" s="103" t="n">
        <v>89</v>
      </c>
      <c r="H5" s="104" t="n">
        <f aca="false">+SUM(B5:G5)</f>
        <v>492</v>
      </c>
      <c r="I5" s="105"/>
      <c r="J5" s="106" t="n">
        <v>45326</v>
      </c>
      <c r="K5" s="107" t="n">
        <f aca="false">+H5</f>
        <v>492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89</v>
      </c>
      <c r="T5" s="113" t="n">
        <f aca="false">IF(H5=0,0,+((+S5-MIN(B5:G5))/AVERAGE(B5:G5)))</f>
        <v>0.134146341463415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 t="n">
        <v>82</v>
      </c>
      <c r="C6" s="103" t="n">
        <v>91</v>
      </c>
      <c r="D6" s="103" t="n">
        <v>88</v>
      </c>
      <c r="E6" s="103" t="n">
        <v>88</v>
      </c>
      <c r="F6" s="103" t="n">
        <v>86</v>
      </c>
      <c r="G6" s="103" t="n">
        <v>84</v>
      </c>
      <c r="H6" s="104" t="n">
        <f aca="false">+SUM(B6:G6)</f>
        <v>519</v>
      </c>
      <c r="I6" s="105"/>
      <c r="J6" s="106" t="n">
        <v>45354</v>
      </c>
      <c r="K6" s="107" t="n">
        <f aca="false">+H6</f>
        <v>519</v>
      </c>
      <c r="L6" s="108" t="n">
        <f aca="false">+IF(K6=0,0,1)</f>
        <v>1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2</v>
      </c>
      <c r="O6" s="109" t="n">
        <f aca="false">IF(COUNTIF($K$4:K6,"&gt;0")&lt;3,0,+IF(K6=0,0,IF(K6&lt;=Q6,0,IF(Q6&lt;=R6,0,3))))</f>
        <v>0</v>
      </c>
      <c r="P6" s="107" t="n">
        <f aca="false">+SUM(L6:O6)</f>
        <v>3</v>
      </c>
      <c r="Q6" s="109" t="n">
        <f aca="false">+K5</f>
        <v>492</v>
      </c>
      <c r="R6" s="109" t="n">
        <f aca="false">+K4</f>
        <v>506</v>
      </c>
      <c r="S6" s="117" t="n">
        <f aca="false">+MAX(B6:G6)</f>
        <v>91</v>
      </c>
      <c r="T6" s="113" t="n">
        <f aca="false">IF(H6=0,0,+((+S6-MIN(B6:G6))/AVERAGE(B6:G6)))</f>
        <v>0.104046242774566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519</v>
      </c>
      <c r="R7" s="109" t="n">
        <f aca="false">+IF(K6=0,+R6,+LOOKUP(2,1/($K$4:K5&gt;0),$K$4:K5))</f>
        <v>492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519</v>
      </c>
      <c r="R8" s="109" t="n">
        <f aca="false">+IF(K7=0,+R7,+LOOKUP(2,1/($K$4:K6&gt;0),$K$4:K6))</f>
        <v>492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519</v>
      </c>
      <c r="R9" s="109" t="n">
        <f aca="false">+IF(K8=0,+R8,+LOOKUP(2,1/($K$4:K7&gt;0),$K$4:K7))</f>
        <v>492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519</v>
      </c>
      <c r="R10" s="109" t="n">
        <f aca="false">+IF(K9=0,+R9,+LOOKUP(2,1/($K$4:K8&gt;0),$K$4:K8))</f>
        <v>492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519</v>
      </c>
      <c r="R11" s="109" t="n">
        <f aca="false">+IF(K10=0,+R10,+LOOKUP(2,1/($K$4:K9&gt;0),$K$4:K9))</f>
        <v>492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519</v>
      </c>
      <c r="R12" s="109" t="n">
        <f aca="false">+IF(K11=0,+R11,+LOOKUP(2,1/($K$4:K10&gt;0),$K$4:K10))</f>
        <v>492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519</v>
      </c>
      <c r="R13" s="109" t="n">
        <f aca="false">+IF(K12=0,+R12,+LOOKUP(2,1/($K$4:K11&gt;0),$K$4:K11))</f>
        <v>492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519</v>
      </c>
      <c r="R14" s="109" t="n">
        <f aca="false">+IF(K13=0,+R13,+LOOKUP(2,1/($K$4:K12&gt;0),$K$4:K12))</f>
        <v>492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519</v>
      </c>
      <c r="R15" s="132" t="n">
        <f aca="false">+IF(K14=0,+R14,+LOOKUP(2,1/($K$4:K13&gt;0),$K$4:K13))</f>
        <v>492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1517</v>
      </c>
      <c r="I16" s="138"/>
      <c r="J16" s="139" t="s">
        <v>23</v>
      </c>
      <c r="K16" s="140" t="n">
        <f aca="false">SUM(K4:K15)</f>
        <v>1517</v>
      </c>
      <c r="L16" s="141" t="n">
        <f aca="false">SUM(L4:L15)</f>
        <v>3</v>
      </c>
      <c r="M16" s="141" t="n">
        <f aca="false">SUM(M4:M15)</f>
        <v>0</v>
      </c>
      <c r="N16" s="141" t="n">
        <f aca="false">SUM(N4:N15)</f>
        <v>2</v>
      </c>
      <c r="O16" s="141" t="n">
        <f aca="false">SUM(O4:O15)</f>
        <v>0</v>
      </c>
      <c r="P16" s="142" t="n">
        <f aca="false">SUM(P4:P15)</f>
        <v>5</v>
      </c>
      <c r="Q16" s="110"/>
      <c r="R16" s="110"/>
      <c r="S16" s="143" t="n">
        <f aca="false">+MAX(S4:S15)</f>
        <v>91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n">
        <f aca="false">SMALL(B4:B15,COUNTIF(B4:B15,"&lt;=0")+1)</f>
        <v>78</v>
      </c>
      <c r="C17" s="60" t="n">
        <f aca="false">SMALL(C4:C15,COUNTIF(C4:C15,"&lt;=0")+1)</f>
        <v>85</v>
      </c>
      <c r="D17" s="60" t="n">
        <f aca="false">SMALL(D4:D15,COUNTIF(D4:D15,"&lt;=0")+1)</f>
        <v>78</v>
      </c>
      <c r="E17" s="60" t="n">
        <f aca="false">SMALL(E4:E15,COUNTIF(E4:E15,"&lt;=0")+1)</f>
        <v>78</v>
      </c>
      <c r="F17" s="60" t="n">
        <f aca="false">SMALL(F4:F15,COUNTIF(F4:F15,"&lt;=0")+1)</f>
        <v>84</v>
      </c>
      <c r="G17" s="60" t="n">
        <f aca="false">SMALL(G4:G15,COUNTIF(G4:G15,"&lt;=0")+1)</f>
        <v>83</v>
      </c>
      <c r="H17" s="60" t="n">
        <f aca="false">SMALL(H4:H15,COUNTIF(H4:H15,"&lt;=0")+1)</f>
        <v>492</v>
      </c>
      <c r="I17" s="138"/>
      <c r="J17" s="145" t="s">
        <v>92</v>
      </c>
      <c r="K17" s="146" t="n">
        <f aca="false">SMALL(K4:K15,COUNTIF(K4:K15,"&lt;=0")+1)</f>
        <v>492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n">
        <f aca="false">AVERAGEIF(B4:B15,"&gt;0")</f>
        <v>83</v>
      </c>
      <c r="C18" s="109" t="n">
        <f aca="false">AVERAGEIF(C4:C15,"&gt;0")</f>
        <v>87</v>
      </c>
      <c r="D18" s="109" t="n">
        <f aca="false">AVERAGEIF(D4:D15,"&gt;0")</f>
        <v>82.6666666666667</v>
      </c>
      <c r="E18" s="109" t="n">
        <f aca="false">AVERAGEIF(E4:E15,"&gt;0")</f>
        <v>83</v>
      </c>
      <c r="F18" s="109" t="n">
        <f aca="false">AVERAGEIF(F4:F15,"&gt;0")</f>
        <v>84.6666666666667</v>
      </c>
      <c r="G18" s="109" t="n">
        <f aca="false">AVERAGEIF(G4:G15,"&gt;0")</f>
        <v>85.3333333333333</v>
      </c>
      <c r="H18" s="109" t="n">
        <f aca="false">AVERAGEIF(H4:H15,"&gt;0")</f>
        <v>505.666666666667</v>
      </c>
      <c r="I18" s="138"/>
      <c r="J18" s="150" t="s">
        <v>93</v>
      </c>
      <c r="K18" s="151" t="n">
        <f aca="false">AVERAGEIF(K4:K15,"&gt;0")</f>
        <v>505.666666666667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n">
        <f aca="false" t="array" ref="B19:B19">+MEDIAN(IF(B4:B15&lt;&gt;0,B4:B15))</f>
        <v>82</v>
      </c>
      <c r="C19" s="109" t="n">
        <f aca="false" t="array" ref="C19:C19">+MEDIAN(IF(C4:C15&lt;&gt;0,C4:C15))</f>
        <v>85</v>
      </c>
      <c r="D19" s="109" t="n">
        <f aca="false" t="array" ref="D19:D19">+MEDIAN(IF(D4:D15&lt;&gt;0,D4:D15))</f>
        <v>82</v>
      </c>
      <c r="E19" s="109" t="n">
        <f aca="false" t="array" ref="E19:E19">+MEDIAN(IF(E4:E15&lt;&gt;0,E4:E15))</f>
        <v>83</v>
      </c>
      <c r="F19" s="109" t="n">
        <f aca="false" t="array" ref="F19:F19">+MEDIAN(IF(F4:F15&lt;&gt;0,F4:F15))</f>
        <v>84</v>
      </c>
      <c r="G19" s="109" t="n">
        <f aca="false" t="array" ref="G19:G19">+MEDIAN(IF(G4:G15&lt;&gt;0,G4:G15))</f>
        <v>84</v>
      </c>
      <c r="H19" s="109" t="n">
        <f aca="false" t="array" ref="H19:H19">+MEDIAN(IF(H4:H15&lt;&gt;0,H4:H15))</f>
        <v>506</v>
      </c>
      <c r="I19" s="138"/>
      <c r="J19" s="150" t="s">
        <v>94</v>
      </c>
      <c r="K19" s="151" t="n">
        <f aca="false" t="array" ref="K19:K19">+MEDIAN(IF(K4:K15&lt;&gt;0,K4:K15))</f>
        <v>506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89</v>
      </c>
      <c r="C20" s="154" t="n">
        <f aca="false">+MAX(C4:C15)</f>
        <v>91</v>
      </c>
      <c r="D20" s="154" t="n">
        <f aca="false">+MAX(D4:D15)</f>
        <v>88</v>
      </c>
      <c r="E20" s="154" t="n">
        <f aca="false">+MAX(E4:E15)</f>
        <v>88</v>
      </c>
      <c r="F20" s="154" t="n">
        <f aca="false">+MAX(F4:F15)</f>
        <v>86</v>
      </c>
      <c r="G20" s="154" t="n">
        <f aca="false">+MAX(G4:G15)</f>
        <v>89</v>
      </c>
      <c r="H20" s="154" t="n">
        <f aca="false">+MAX(H4:H15)</f>
        <v>519</v>
      </c>
      <c r="I20" s="138"/>
      <c r="J20" s="150" t="s">
        <v>95</v>
      </c>
      <c r="K20" s="151" t="n">
        <f aca="false">+MAX(K4:K15)</f>
        <v>519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n">
        <f aca="false" t="array" ref="B21:B21">+STDEV(IF(B4:B15&gt;0,B4:B15))</f>
        <v>5.56776436283002</v>
      </c>
      <c r="C21" s="155" t="n">
        <f aca="false" t="array" ref="C21:C21">+STDEV(IF(C4:C15&gt;0,C4:C15))</f>
        <v>3.46410161513775</v>
      </c>
      <c r="D21" s="155" t="n">
        <f aca="false" t="array" ref="D21:D21">+STDEV(IF(D4:D15&gt;0,D4:D15))</f>
        <v>5.03322295684717</v>
      </c>
      <c r="E21" s="155" t="n">
        <f aca="false" t="array" ref="E21:E21">+STDEV(IF(E4:E15&gt;0,E4:E15))</f>
        <v>5</v>
      </c>
      <c r="F21" s="155" t="n">
        <f aca="false" t="array" ref="F21:F21">+STDEV(IF(F4:F15&gt;0,F4:F15))</f>
        <v>1.15470053837925</v>
      </c>
      <c r="G21" s="155" t="n">
        <f aca="false" t="array" ref="G21:G21">+STDEV(IF(G4:G15&gt;0,G4:G15))</f>
        <v>3.21455025366432</v>
      </c>
      <c r="H21" s="155" t="n">
        <f aca="false" t="array" ref="H21:H21">+STDEV(IF(H4:H15&gt;0,H4:H15))</f>
        <v>13.5030860670194</v>
      </c>
      <c r="I21" s="138"/>
      <c r="J21" s="150" t="s">
        <v>96</v>
      </c>
      <c r="K21" s="156" t="n">
        <f aca="false" t="array" ref="K21:K21">+STDEV(IF(K4:K15&gt;0,K4:K15))</f>
        <v>13.5030860670194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n">
        <f aca="false">+(B20-B17)/B18</f>
        <v>0.132530120481928</v>
      </c>
      <c r="C22" s="63" t="n">
        <f aca="false">+(C20-C17)/C18</f>
        <v>0.0689655172413793</v>
      </c>
      <c r="D22" s="63" t="n">
        <f aca="false">+(D20-D17)/D18</f>
        <v>0.120967741935484</v>
      </c>
      <c r="E22" s="63" t="n">
        <f aca="false">+(E20-E17)/E18</f>
        <v>0.120481927710843</v>
      </c>
      <c r="F22" s="63" t="n">
        <f aca="false">+(F20-F17)/F18</f>
        <v>0.0236220472440945</v>
      </c>
      <c r="G22" s="63" t="n">
        <f aca="false">+(G20-G17)/G18</f>
        <v>0.0703125</v>
      </c>
      <c r="H22" s="63" t="n">
        <f aca="false">+(H20-H17)/H18</f>
        <v>0.0533948582729071</v>
      </c>
      <c r="I22" s="138"/>
      <c r="J22" s="159" t="s">
        <v>69</v>
      </c>
      <c r="K22" s="160" t="n">
        <f aca="false">+K21/K18</f>
        <v>0.0267035321035321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6" activeCellId="0" sqref="H6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16537</v>
      </c>
      <c r="B2" s="75" t="s">
        <v>32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91</v>
      </c>
      <c r="C4" s="103" t="n">
        <v>88</v>
      </c>
      <c r="D4" s="103" t="n">
        <v>93</v>
      </c>
      <c r="E4" s="103" t="n">
        <v>89</v>
      </c>
      <c r="F4" s="103" t="n">
        <v>95</v>
      </c>
      <c r="G4" s="103" t="n">
        <v>91</v>
      </c>
      <c r="H4" s="104" t="n">
        <f aca="false">+SUM(B4:G4)</f>
        <v>547</v>
      </c>
      <c r="I4" s="105"/>
      <c r="J4" s="106" t="n">
        <v>45312</v>
      </c>
      <c r="K4" s="107" t="n">
        <f aca="false">+H4</f>
        <v>547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95</v>
      </c>
      <c r="T4" s="113" t="n">
        <f aca="false">IF(H4=0,0,+((+S4-MIN(B4:G4))/AVERAGE(B4:G4)))</f>
        <v>0.076782449725777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88</v>
      </c>
      <c r="C5" s="103" t="n">
        <v>83</v>
      </c>
      <c r="D5" s="103" t="n">
        <v>91</v>
      </c>
      <c r="E5" s="103" t="n">
        <v>88</v>
      </c>
      <c r="F5" s="103" t="n">
        <v>86</v>
      </c>
      <c r="G5" s="103" t="n">
        <v>91</v>
      </c>
      <c r="H5" s="104" t="n">
        <f aca="false">+SUM(B5:G5)</f>
        <v>527</v>
      </c>
      <c r="I5" s="105"/>
      <c r="J5" s="106" t="n">
        <v>45326</v>
      </c>
      <c r="K5" s="107" t="n">
        <f aca="false">+H5</f>
        <v>527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91</v>
      </c>
      <c r="T5" s="113" t="n">
        <f aca="false">IF(H5=0,0,+((+S5-MIN(B5:G5))/AVERAGE(B5:G5)))</f>
        <v>0.0910815939278937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 t="n">
        <v>91</v>
      </c>
      <c r="C6" s="103" t="n">
        <v>87</v>
      </c>
      <c r="D6" s="103" t="n">
        <v>85</v>
      </c>
      <c r="E6" s="103" t="n">
        <v>90</v>
      </c>
      <c r="F6" s="103" t="n">
        <v>90</v>
      </c>
      <c r="G6" s="103" t="n">
        <v>85</v>
      </c>
      <c r="H6" s="104" t="n">
        <f aca="false">+SUM(B6:G6)</f>
        <v>528</v>
      </c>
      <c r="I6" s="105"/>
      <c r="J6" s="106" t="n">
        <v>45354</v>
      </c>
      <c r="K6" s="107" t="n">
        <f aca="false">+H6</f>
        <v>528</v>
      </c>
      <c r="L6" s="108" t="n">
        <f aca="false">+IF(K6=0,0,1)</f>
        <v>1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2</v>
      </c>
      <c r="O6" s="109" t="n">
        <f aca="false">IF(COUNTIF($K$4:K6,"&gt;0")&lt;3,0,+IF(K6=0,0,IF(K6&lt;=Q6,0,IF(Q6&lt;=R6,0,3))))</f>
        <v>0</v>
      </c>
      <c r="P6" s="107" t="n">
        <f aca="false">+SUM(L6:O6)</f>
        <v>3</v>
      </c>
      <c r="Q6" s="109" t="n">
        <f aca="false">+K5</f>
        <v>527</v>
      </c>
      <c r="R6" s="109" t="n">
        <f aca="false">+K4</f>
        <v>547</v>
      </c>
      <c r="S6" s="117" t="n">
        <f aca="false">+MAX(B6:G6)</f>
        <v>91</v>
      </c>
      <c r="T6" s="113" t="n">
        <f aca="false">IF(H6=0,0,+((+S6-MIN(B6:G6))/AVERAGE(B6:G6)))</f>
        <v>0.0681818181818182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528</v>
      </c>
      <c r="R7" s="109" t="n">
        <f aca="false">+IF(K6=0,+R6,+LOOKUP(2,1/($K$4:K5&gt;0),$K$4:K5))</f>
        <v>527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528</v>
      </c>
      <c r="R8" s="109" t="n">
        <f aca="false">+IF(K7=0,+R7,+LOOKUP(2,1/($K$4:K6&gt;0),$K$4:K6))</f>
        <v>527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528</v>
      </c>
      <c r="R9" s="109" t="n">
        <f aca="false">+IF(K8=0,+R8,+LOOKUP(2,1/($K$4:K7&gt;0),$K$4:K7))</f>
        <v>527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528</v>
      </c>
      <c r="R10" s="109" t="n">
        <f aca="false">+IF(K9=0,+R9,+LOOKUP(2,1/($K$4:K8&gt;0),$K$4:K8))</f>
        <v>527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528</v>
      </c>
      <c r="R11" s="109" t="n">
        <f aca="false">+IF(K10=0,+R10,+LOOKUP(2,1/($K$4:K9&gt;0),$K$4:K9))</f>
        <v>527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528</v>
      </c>
      <c r="R12" s="109" t="n">
        <f aca="false">+IF(K11=0,+R11,+LOOKUP(2,1/($K$4:K10&gt;0),$K$4:K10))</f>
        <v>527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528</v>
      </c>
      <c r="R13" s="109" t="n">
        <f aca="false">+IF(K12=0,+R12,+LOOKUP(2,1/($K$4:K11&gt;0),$K$4:K11))</f>
        <v>527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528</v>
      </c>
      <c r="R14" s="109" t="n">
        <f aca="false">+IF(K13=0,+R13,+LOOKUP(2,1/($K$4:K12&gt;0),$K$4:K12))</f>
        <v>527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528</v>
      </c>
      <c r="R15" s="132" t="n">
        <f aca="false">+IF(K14=0,+R14,+LOOKUP(2,1/($K$4:K13&gt;0),$K$4:K13))</f>
        <v>527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1602</v>
      </c>
      <c r="I16" s="138"/>
      <c r="J16" s="139" t="s">
        <v>23</v>
      </c>
      <c r="K16" s="140" t="n">
        <f aca="false">SUM(K4:K15)</f>
        <v>1602</v>
      </c>
      <c r="L16" s="141" t="n">
        <f aca="false">SUM(L4:L15)</f>
        <v>3</v>
      </c>
      <c r="M16" s="141" t="n">
        <f aca="false">SUM(M4:M15)</f>
        <v>0</v>
      </c>
      <c r="N16" s="141" t="n">
        <f aca="false">SUM(N4:N15)</f>
        <v>2</v>
      </c>
      <c r="O16" s="141" t="n">
        <f aca="false">SUM(O4:O15)</f>
        <v>0</v>
      </c>
      <c r="P16" s="142" t="n">
        <f aca="false">SUM(P4:P15)</f>
        <v>5</v>
      </c>
      <c r="Q16" s="110"/>
      <c r="R16" s="110"/>
      <c r="S16" s="143" t="n">
        <f aca="false">+MAX(S4:S15)</f>
        <v>95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n">
        <f aca="false">SMALL(B4:B15,COUNTIF(B4:B15,"&lt;=0")+1)</f>
        <v>88</v>
      </c>
      <c r="C17" s="60" t="n">
        <f aca="false">SMALL(C4:C15,COUNTIF(C4:C15,"&lt;=0")+1)</f>
        <v>83</v>
      </c>
      <c r="D17" s="60" t="n">
        <f aca="false">SMALL(D4:D15,COUNTIF(D4:D15,"&lt;=0")+1)</f>
        <v>85</v>
      </c>
      <c r="E17" s="60" t="n">
        <f aca="false">SMALL(E4:E15,COUNTIF(E4:E15,"&lt;=0")+1)</f>
        <v>88</v>
      </c>
      <c r="F17" s="60" t="n">
        <f aca="false">SMALL(F4:F15,COUNTIF(F4:F15,"&lt;=0")+1)</f>
        <v>86</v>
      </c>
      <c r="G17" s="60" t="n">
        <f aca="false">SMALL(G4:G15,COUNTIF(G4:G15,"&lt;=0")+1)</f>
        <v>85</v>
      </c>
      <c r="H17" s="60" t="n">
        <f aca="false">SMALL(H4:H15,COUNTIF(H4:H15,"&lt;=0")+1)</f>
        <v>527</v>
      </c>
      <c r="I17" s="138"/>
      <c r="J17" s="145" t="s">
        <v>92</v>
      </c>
      <c r="K17" s="146" t="n">
        <f aca="false">SMALL(K4:K15,COUNTIF(K4:K15,"&lt;=0")+1)</f>
        <v>527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n">
        <f aca="false">AVERAGEIF(B4:B15,"&gt;0")</f>
        <v>90</v>
      </c>
      <c r="C18" s="109" t="n">
        <f aca="false">AVERAGEIF(C4:C15,"&gt;0")</f>
        <v>86</v>
      </c>
      <c r="D18" s="109" t="n">
        <f aca="false">AVERAGEIF(D4:D15,"&gt;0")</f>
        <v>89.6666666666667</v>
      </c>
      <c r="E18" s="109" t="n">
        <f aca="false">AVERAGEIF(E4:E15,"&gt;0")</f>
        <v>89</v>
      </c>
      <c r="F18" s="109" t="n">
        <f aca="false">AVERAGEIF(F4:F15,"&gt;0")</f>
        <v>90.3333333333333</v>
      </c>
      <c r="G18" s="109" t="n">
        <f aca="false">AVERAGEIF(G4:G15,"&gt;0")</f>
        <v>89</v>
      </c>
      <c r="H18" s="109" t="n">
        <f aca="false">AVERAGEIF(H4:H15,"&gt;0")</f>
        <v>534</v>
      </c>
      <c r="I18" s="138"/>
      <c r="J18" s="150" t="s">
        <v>93</v>
      </c>
      <c r="K18" s="151" t="n">
        <f aca="false">AVERAGEIF(K4:K15,"&gt;0")</f>
        <v>534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n">
        <f aca="false" t="array" ref="B19:B19">+MEDIAN(IF(B4:B15&lt;&gt;0,B4:B15))</f>
        <v>91</v>
      </c>
      <c r="C19" s="109" t="n">
        <f aca="false" t="array" ref="C19:C19">+MEDIAN(IF(C4:C15&lt;&gt;0,C4:C15))</f>
        <v>87</v>
      </c>
      <c r="D19" s="109" t="n">
        <f aca="false" t="array" ref="D19:D19">+MEDIAN(IF(D4:D15&lt;&gt;0,D4:D15))</f>
        <v>91</v>
      </c>
      <c r="E19" s="109" t="n">
        <f aca="false" t="array" ref="E19:E19">+MEDIAN(IF(E4:E15&lt;&gt;0,E4:E15))</f>
        <v>89</v>
      </c>
      <c r="F19" s="109" t="n">
        <f aca="false" t="array" ref="F19:F19">+MEDIAN(IF(F4:F15&lt;&gt;0,F4:F15))</f>
        <v>90</v>
      </c>
      <c r="G19" s="109" t="n">
        <f aca="false" t="array" ref="G19:G19">+MEDIAN(IF(G4:G15&lt;&gt;0,G4:G15))</f>
        <v>91</v>
      </c>
      <c r="H19" s="109" t="n">
        <f aca="false" t="array" ref="H19:H19">+MEDIAN(IF(H4:H15&lt;&gt;0,H4:H15))</f>
        <v>528</v>
      </c>
      <c r="I19" s="138"/>
      <c r="J19" s="150" t="s">
        <v>94</v>
      </c>
      <c r="K19" s="151" t="n">
        <f aca="false" t="array" ref="K19:K19">+MEDIAN(IF(K4:K15&lt;&gt;0,K4:K15))</f>
        <v>528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91</v>
      </c>
      <c r="C20" s="154" t="n">
        <f aca="false">+MAX(C4:C15)</f>
        <v>88</v>
      </c>
      <c r="D20" s="154" t="n">
        <f aca="false">+MAX(D4:D15)</f>
        <v>93</v>
      </c>
      <c r="E20" s="154" t="n">
        <f aca="false">+MAX(E4:E15)</f>
        <v>90</v>
      </c>
      <c r="F20" s="154" t="n">
        <f aca="false">+MAX(F4:F15)</f>
        <v>95</v>
      </c>
      <c r="G20" s="154" t="n">
        <f aca="false">+MAX(G4:G15)</f>
        <v>91</v>
      </c>
      <c r="H20" s="154" t="n">
        <f aca="false">+MAX(H4:H15)</f>
        <v>547</v>
      </c>
      <c r="I20" s="138"/>
      <c r="J20" s="150" t="s">
        <v>95</v>
      </c>
      <c r="K20" s="151" t="n">
        <f aca="false">+MAX(K4:K15)</f>
        <v>547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n">
        <f aca="false" t="array" ref="B21:B21">+STDEV(IF(B4:B15&gt;0,B4:B15))</f>
        <v>1.73205080756888</v>
      </c>
      <c r="C21" s="155" t="n">
        <f aca="false" t="array" ref="C21:C21">+STDEV(IF(C4:C15&gt;0,C4:C15))</f>
        <v>2.64575131106459</v>
      </c>
      <c r="D21" s="155" t="n">
        <f aca="false" t="array" ref="D21:D21">+STDEV(IF(D4:D15&gt;0,D4:D15))</f>
        <v>4.16333199893227</v>
      </c>
      <c r="E21" s="155" t="n">
        <f aca="false" t="array" ref="E21:E21">+STDEV(IF(E4:E15&gt;0,E4:E15))</f>
        <v>1</v>
      </c>
      <c r="F21" s="155" t="n">
        <f aca="false" t="array" ref="F21:F21">+STDEV(IF(F4:F15&gt;0,F4:F15))</f>
        <v>4.50924975282289</v>
      </c>
      <c r="G21" s="155" t="n">
        <f aca="false" t="array" ref="G21:G21">+STDEV(IF(G4:G15&gt;0,G4:G15))</f>
        <v>3.46410161513775</v>
      </c>
      <c r="H21" s="155" t="n">
        <f aca="false" t="array" ref="H21:H21">+STDEV(IF(H4:H15&gt;0,H4:H15))</f>
        <v>11.2694276695846</v>
      </c>
      <c r="I21" s="138"/>
      <c r="J21" s="150" t="s">
        <v>96</v>
      </c>
      <c r="K21" s="156" t="n">
        <f aca="false" t="array" ref="K21:K21">+STDEV(IF(K4:K15&gt;0,K4:K15))</f>
        <v>11.2694276695846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n">
        <f aca="false">+(B20-B17)/B18</f>
        <v>0.0333333333333333</v>
      </c>
      <c r="C22" s="63" t="n">
        <f aca="false">+(C20-C17)/C18</f>
        <v>0.0581395348837209</v>
      </c>
      <c r="D22" s="63" t="n">
        <f aca="false">+(D20-D17)/D18</f>
        <v>0.0892193308550186</v>
      </c>
      <c r="E22" s="63" t="n">
        <f aca="false">+(E20-E17)/E18</f>
        <v>0.0224719101123595</v>
      </c>
      <c r="F22" s="63" t="n">
        <f aca="false">+(F20-F17)/F18</f>
        <v>0.0996309963099631</v>
      </c>
      <c r="G22" s="63" t="n">
        <f aca="false">+(G20-G17)/G18</f>
        <v>0.0674157303370787</v>
      </c>
      <c r="H22" s="63" t="n">
        <f aca="false">+(H20-H17)/H18</f>
        <v>0.0374531835205993</v>
      </c>
      <c r="I22" s="138"/>
      <c r="J22" s="159" t="s">
        <v>69</v>
      </c>
      <c r="K22" s="160" t="n">
        <f aca="false">+K21/K18</f>
        <v>0.0211037971340536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23833</v>
      </c>
      <c r="B2" s="75" t="s">
        <v>42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80</v>
      </c>
      <c r="O2" s="80"/>
      <c r="P2" s="81"/>
      <c r="Q2" s="69" t="s">
        <v>81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82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82</v>
      </c>
      <c r="K3" s="91" t="s">
        <v>83</v>
      </c>
      <c r="L3" s="92" t="s">
        <v>84</v>
      </c>
      <c r="M3" s="93" t="s">
        <v>85</v>
      </c>
      <c r="N3" s="93" t="s">
        <v>86</v>
      </c>
      <c r="O3" s="93" t="s">
        <v>87</v>
      </c>
      <c r="P3" s="94" t="s">
        <v>88</v>
      </c>
      <c r="Q3" s="95" t="s">
        <v>89</v>
      </c>
      <c r="R3" s="95" t="s">
        <v>90</v>
      </c>
      <c r="S3" s="96" t="s">
        <v>91</v>
      </c>
      <c r="T3" s="96" t="s">
        <v>69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0</v>
      </c>
      <c r="C4" s="103" t="n">
        <v>0</v>
      </c>
      <c r="D4" s="103" t="n">
        <v>0</v>
      </c>
      <c r="E4" s="103" t="n">
        <v>0</v>
      </c>
      <c r="F4" s="103" t="n">
        <v>0</v>
      </c>
      <c r="G4" s="103" t="n">
        <v>0</v>
      </c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82</v>
      </c>
      <c r="C5" s="103" t="n">
        <v>88</v>
      </c>
      <c r="D5" s="103" t="n">
        <v>84</v>
      </c>
      <c r="E5" s="103" t="n">
        <v>88</v>
      </c>
      <c r="F5" s="103" t="n">
        <v>84</v>
      </c>
      <c r="G5" s="103" t="n">
        <v>90</v>
      </c>
      <c r="H5" s="104" t="n">
        <f aca="false">+SUM(B5:G5)</f>
        <v>516</v>
      </c>
      <c r="I5" s="105"/>
      <c r="J5" s="106" t="n">
        <v>45326</v>
      </c>
      <c r="K5" s="107" t="n">
        <f aca="false">+H5</f>
        <v>516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90</v>
      </c>
      <c r="T5" s="113" t="n">
        <f aca="false">IF(H5=0,0,+((+S5-MIN(B5:G5))/AVERAGE(B5:G5)))</f>
        <v>0.0930232558139535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 t="n">
        <v>84</v>
      </c>
      <c r="C6" s="103" t="n">
        <v>88</v>
      </c>
      <c r="D6" s="103" t="n">
        <v>78</v>
      </c>
      <c r="E6" s="103" t="n">
        <v>87</v>
      </c>
      <c r="F6" s="103" t="n">
        <v>81</v>
      </c>
      <c r="G6" s="103" t="n">
        <v>87</v>
      </c>
      <c r="H6" s="104" t="n">
        <f aca="false">+SUM(B6:G6)</f>
        <v>505</v>
      </c>
      <c r="I6" s="105"/>
      <c r="J6" s="106" t="n">
        <v>45354</v>
      </c>
      <c r="K6" s="107" t="n">
        <f aca="false">+H6</f>
        <v>505</v>
      </c>
      <c r="L6" s="108" t="n">
        <f aca="false">+IF(K6=0,0,1)</f>
        <v>1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1</v>
      </c>
      <c r="Q6" s="109" t="n">
        <f aca="false">+K5</f>
        <v>516</v>
      </c>
      <c r="R6" s="109" t="n">
        <f aca="false">+K4</f>
        <v>0</v>
      </c>
      <c r="S6" s="117" t="n">
        <f aca="false">+MAX(B6:G6)</f>
        <v>88</v>
      </c>
      <c r="T6" s="113" t="n">
        <f aca="false">IF(H6=0,0,+((+S6-MIN(B6:G6))/AVERAGE(B6:G6)))</f>
        <v>0.118811881188119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505</v>
      </c>
      <c r="R7" s="109" t="n">
        <f aca="false">+IF(K6=0,+R6,+LOOKUP(2,1/($K$4:K5&gt;0),$K$4:K5))</f>
        <v>516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505</v>
      </c>
      <c r="R8" s="109" t="n">
        <f aca="false">+IF(K7=0,+R7,+LOOKUP(2,1/($K$4:K6&gt;0),$K$4:K6))</f>
        <v>516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505</v>
      </c>
      <c r="R9" s="109" t="n">
        <f aca="false">+IF(K8=0,+R8,+LOOKUP(2,1/($K$4:K7&gt;0),$K$4:K7))</f>
        <v>516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505</v>
      </c>
      <c r="R10" s="109" t="n">
        <f aca="false">+IF(K9=0,+R9,+LOOKUP(2,1/($K$4:K8&gt;0),$K$4:K8))</f>
        <v>516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505</v>
      </c>
      <c r="R11" s="109" t="n">
        <f aca="false">+IF(K10=0,+R10,+LOOKUP(2,1/($K$4:K9&gt;0),$K$4:K9))</f>
        <v>516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505</v>
      </c>
      <c r="R12" s="109" t="n">
        <f aca="false">+IF(K11=0,+R11,+LOOKUP(2,1/($K$4:K10&gt;0),$K$4:K10))</f>
        <v>516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505</v>
      </c>
      <c r="R13" s="109" t="n">
        <f aca="false">+IF(K12=0,+R12,+LOOKUP(2,1/($K$4:K11&gt;0),$K$4:K11))</f>
        <v>516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505</v>
      </c>
      <c r="R14" s="109" t="n">
        <f aca="false">+IF(K13=0,+R13,+LOOKUP(2,1/($K$4:K12&gt;0),$K$4:K12))</f>
        <v>516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505</v>
      </c>
      <c r="R15" s="132" t="n">
        <f aca="false">+IF(K14=0,+R14,+LOOKUP(2,1/($K$4:K13&gt;0),$K$4:K13))</f>
        <v>516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1021</v>
      </c>
      <c r="I16" s="138"/>
      <c r="J16" s="139" t="s">
        <v>23</v>
      </c>
      <c r="K16" s="140" t="n">
        <f aca="false">SUM(K4:K15)</f>
        <v>1021</v>
      </c>
      <c r="L16" s="141" t="n">
        <f aca="false">SUM(L4:L15)</f>
        <v>2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2</v>
      </c>
      <c r="Q16" s="110"/>
      <c r="R16" s="110"/>
      <c r="S16" s="143" t="n">
        <f aca="false">+MAX(S4:S15)</f>
        <v>90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92</v>
      </c>
      <c r="B17" s="60" t="n">
        <f aca="false">SMALL(B4:B15,COUNTIF(B4:B15,"&lt;=0")+1)</f>
        <v>82</v>
      </c>
      <c r="C17" s="60" t="n">
        <f aca="false">SMALL(C4:C15,COUNTIF(C4:C15,"&lt;=0")+1)</f>
        <v>88</v>
      </c>
      <c r="D17" s="60" t="n">
        <f aca="false">SMALL(D4:D15,COUNTIF(D4:D15,"&lt;=0")+1)</f>
        <v>78</v>
      </c>
      <c r="E17" s="60" t="n">
        <f aca="false">SMALL(E4:E15,COUNTIF(E4:E15,"&lt;=0")+1)</f>
        <v>87</v>
      </c>
      <c r="F17" s="60" t="n">
        <f aca="false">SMALL(F4:F15,COUNTIF(F4:F15,"&lt;=0")+1)</f>
        <v>81</v>
      </c>
      <c r="G17" s="60" t="n">
        <f aca="false">SMALL(G4:G15,COUNTIF(G4:G15,"&lt;=0")+1)</f>
        <v>87</v>
      </c>
      <c r="H17" s="60" t="n">
        <f aca="false">SMALL(H4:H15,COUNTIF(H4:H15,"&lt;=0")+1)</f>
        <v>505</v>
      </c>
      <c r="I17" s="138"/>
      <c r="J17" s="145" t="s">
        <v>92</v>
      </c>
      <c r="K17" s="146" t="n">
        <f aca="false">SMALL(K4:K15,COUNTIF(K4:K15,"&lt;=0")+1)</f>
        <v>505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93</v>
      </c>
      <c r="B18" s="109" t="n">
        <f aca="false">AVERAGEIF(B4:B15,"&gt;0")</f>
        <v>83</v>
      </c>
      <c r="C18" s="109" t="n">
        <f aca="false">AVERAGEIF(C4:C15,"&gt;0")</f>
        <v>88</v>
      </c>
      <c r="D18" s="109" t="n">
        <f aca="false">AVERAGEIF(D4:D15,"&gt;0")</f>
        <v>81</v>
      </c>
      <c r="E18" s="109" t="n">
        <f aca="false">AVERAGEIF(E4:E15,"&gt;0")</f>
        <v>87.5</v>
      </c>
      <c r="F18" s="109" t="n">
        <f aca="false">AVERAGEIF(F4:F15,"&gt;0")</f>
        <v>82.5</v>
      </c>
      <c r="G18" s="109" t="n">
        <f aca="false">AVERAGEIF(G4:G15,"&gt;0")</f>
        <v>88.5</v>
      </c>
      <c r="H18" s="109" t="n">
        <f aca="false">AVERAGEIF(H4:H15,"&gt;0")</f>
        <v>510.5</v>
      </c>
      <c r="I18" s="138"/>
      <c r="J18" s="150" t="s">
        <v>93</v>
      </c>
      <c r="K18" s="151" t="n">
        <f aca="false">AVERAGEIF(K4:K15,"&gt;0")</f>
        <v>510.5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94</v>
      </c>
      <c r="B19" s="109" t="n">
        <f aca="false" t="array" ref="B19:B19">+MEDIAN(IF(B4:B15&lt;&gt;0,B4:B15))</f>
        <v>83</v>
      </c>
      <c r="C19" s="109" t="n">
        <f aca="false" t="array" ref="C19:C19">+MEDIAN(IF(C4:C15&lt;&gt;0,C4:C15))</f>
        <v>88</v>
      </c>
      <c r="D19" s="109" t="n">
        <f aca="false" t="array" ref="D19:D19">+MEDIAN(IF(D4:D15&lt;&gt;0,D4:D15))</f>
        <v>81</v>
      </c>
      <c r="E19" s="109" t="n">
        <f aca="false" t="array" ref="E19:E19">+MEDIAN(IF(E4:E15&lt;&gt;0,E4:E15))</f>
        <v>87.5</v>
      </c>
      <c r="F19" s="109" t="n">
        <f aca="false" t="array" ref="F19:F19">+MEDIAN(IF(F4:F15&lt;&gt;0,F4:F15))</f>
        <v>82.5</v>
      </c>
      <c r="G19" s="109" t="n">
        <f aca="false" t="array" ref="G19:G19">+MEDIAN(IF(G4:G15&lt;&gt;0,G4:G15))</f>
        <v>88.5</v>
      </c>
      <c r="H19" s="109" t="n">
        <f aca="false" t="array" ref="H19:H19">+MEDIAN(IF(H4:H15&lt;&gt;0,H4:H15))</f>
        <v>510.5</v>
      </c>
      <c r="I19" s="138"/>
      <c r="J19" s="150" t="s">
        <v>94</v>
      </c>
      <c r="K19" s="151" t="n">
        <f aca="false" t="array" ref="K19:K19">+MEDIAN(IF(K4:K15&lt;&gt;0,K4:K15))</f>
        <v>510.5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95</v>
      </c>
      <c r="B20" s="154" t="n">
        <f aca="false">+MAX(B4:B15)</f>
        <v>84</v>
      </c>
      <c r="C20" s="154" t="n">
        <f aca="false">+MAX(C4:C15)</f>
        <v>88</v>
      </c>
      <c r="D20" s="154" t="n">
        <f aca="false">+MAX(D4:D15)</f>
        <v>84</v>
      </c>
      <c r="E20" s="154" t="n">
        <f aca="false">+MAX(E4:E15)</f>
        <v>88</v>
      </c>
      <c r="F20" s="154" t="n">
        <f aca="false">+MAX(F4:F15)</f>
        <v>84</v>
      </c>
      <c r="G20" s="154" t="n">
        <f aca="false">+MAX(G4:G15)</f>
        <v>90</v>
      </c>
      <c r="H20" s="154" t="n">
        <f aca="false">+MAX(H4:H15)</f>
        <v>516</v>
      </c>
      <c r="I20" s="138"/>
      <c r="J20" s="150" t="s">
        <v>95</v>
      </c>
      <c r="K20" s="151" t="n">
        <f aca="false">+MAX(K4:K15)</f>
        <v>516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96</v>
      </c>
      <c r="B21" s="155" t="n">
        <f aca="false" t="array" ref="B21:B21">+STDEV(IF(B4:B15&gt;0,B4:B15))</f>
        <v>1.4142135623731</v>
      </c>
      <c r="C21" s="155" t="n">
        <f aca="false" t="array" ref="C21:C21">+STDEV(IF(C4:C15&gt;0,C4:C15))</f>
        <v>0</v>
      </c>
      <c r="D21" s="155" t="n">
        <f aca="false" t="array" ref="D21:D21">+STDEV(IF(D4:D15&gt;0,D4:D15))</f>
        <v>4.24264068711929</v>
      </c>
      <c r="E21" s="155" t="n">
        <f aca="false" t="array" ref="E21:E21">+STDEV(IF(E4:E15&gt;0,E4:E15))</f>
        <v>0.707106781186548</v>
      </c>
      <c r="F21" s="155" t="n">
        <f aca="false" t="array" ref="F21:F21">+STDEV(IF(F4:F15&gt;0,F4:F15))</f>
        <v>2.12132034355964</v>
      </c>
      <c r="G21" s="155" t="n">
        <f aca="false" t="array" ref="G21:G21">+STDEV(IF(G4:G15&gt;0,G4:G15))</f>
        <v>2.12132034355964</v>
      </c>
      <c r="H21" s="155" t="n">
        <f aca="false" t="array" ref="H21:H21">+STDEV(IF(H4:H15&gt;0,H4:H15))</f>
        <v>7.77817459305202</v>
      </c>
      <c r="I21" s="138"/>
      <c r="J21" s="150" t="s">
        <v>96</v>
      </c>
      <c r="K21" s="156" t="n">
        <f aca="false" t="array" ref="K21:K21">+STDEV(IF(K4:K15&gt;0,K4:K15))</f>
        <v>7.77817459305202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69</v>
      </c>
      <c r="B22" s="63" t="n">
        <f aca="false">+(B20-B17)/B18</f>
        <v>0.0240963855421687</v>
      </c>
      <c r="C22" s="63" t="n">
        <f aca="false">+(C20-C17)/C18</f>
        <v>0</v>
      </c>
      <c r="D22" s="63" t="n">
        <f aca="false">+(D20-D17)/D18</f>
        <v>0.0740740740740741</v>
      </c>
      <c r="E22" s="63" t="n">
        <f aca="false">+(E20-E17)/E18</f>
        <v>0.0114285714285714</v>
      </c>
      <c r="F22" s="63" t="n">
        <f aca="false">+(F20-F17)/F18</f>
        <v>0.0363636363636364</v>
      </c>
      <c r="G22" s="63" t="n">
        <f aca="false">+(G20-G17)/G18</f>
        <v>0.0338983050847458</v>
      </c>
      <c r="H22" s="63" t="n">
        <f aca="false">+(H20-H17)/H18</f>
        <v>0.0215475024485798</v>
      </c>
      <c r="I22" s="138"/>
      <c r="J22" s="159" t="s">
        <v>69</v>
      </c>
      <c r="K22" s="160" t="n">
        <f aca="false">+K21/K18</f>
        <v>0.0152363850990245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97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98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99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100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101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102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LibreOffice/7.3.2.2$MacOSX_AARCH64 LibreOffice_project/49f2b1bff42cfccbd8f788c8dc32c1c309559be0</Application>
  <AppVersion>15.0000</AppVersion>
  <Company>JCA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2008-04-05T10:18:33Z</dcterms:created>
  <dc:creator>JESUS</dc:creator>
  <dc:description/>
  <dc:language>es-ES</dc:language>
  <cp:lastModifiedBy/>
  <dcterms:modified xsi:type="dcterms:W3CDTF">2024-03-06T09:47:21Z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