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F64EF51B-A8D3-4728-A020-0FE98B0E1BAB}" xr6:coauthVersionLast="47" xr6:coauthVersionMax="47" xr10:uidLastSave="{00000000-0000-0000-0000-000000000000}"/>
  <bookViews>
    <workbookView xWindow="-120" yWindow="-120" windowWidth="29040" windowHeight="15720" tabRatio="870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rguedas" sheetId="16" r:id="rId6"/>
    <sheet name="Arjona" sheetId="12" r:id="rId7"/>
    <sheet name="Arriaga" sheetId="14" r:id="rId8"/>
    <sheet name="Bañeza" sheetId="17" r:id="rId9"/>
    <sheet name="Bellmont" sheetId="15" r:id="rId10"/>
    <sheet name="Diez" sheetId="13" r:id="rId11"/>
    <sheet name="Flores" sheetId="9" r:id="rId12"/>
    <sheet name="Grzegorz" sheetId="11" r:id="rId13"/>
    <sheet name="Julián" sheetId="18" r:id="rId14"/>
    <sheet name="López" sheetId="7" r:id="rId15"/>
    <sheet name="Montse" sheetId="2" r:id="rId16"/>
    <sheet name="Pablo" sheetId="28" r:id="rId17"/>
    <sheet name="Panisello" sheetId="10" r:id="rId18"/>
    <sheet name="N" sheetId="19" r:id="rId19"/>
    <sheet name="Ñ" sheetId="2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A15" i="10" l="1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T9" i="16" s="1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T11" i="14" s="1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1" i="30"/>
  <c r="B21" i="30"/>
  <c r="C20" i="30"/>
  <c r="B20" i="30"/>
  <c r="C7" i="30"/>
  <c r="B7" i="30"/>
  <c r="C17" i="30"/>
  <c r="B17" i="30"/>
  <c r="C13" i="30"/>
  <c r="B13" i="30"/>
  <c r="C18" i="30"/>
  <c r="B18" i="30"/>
  <c r="C8" i="30"/>
  <c r="B8" i="30"/>
  <c r="C10" i="30"/>
  <c r="B10" i="30"/>
  <c r="C16" i="30"/>
  <c r="B16" i="30"/>
  <c r="C15" i="30"/>
  <c r="B15" i="30"/>
  <c r="C9" i="30"/>
  <c r="B9" i="30"/>
  <c r="C14" i="30"/>
  <c r="B14" i="30"/>
  <c r="C11" i="30"/>
  <c r="B11" i="30"/>
  <c r="C12" i="30"/>
  <c r="B12" i="30"/>
  <c r="C19" i="30"/>
  <c r="B19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B22" i="19" s="1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K11" i="14"/>
  <c r="L11" i="14" s="1"/>
  <c r="H11" i="14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T9" i="11" s="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F22" i="9" s="1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T10" i="9" s="1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K12" i="28"/>
  <c r="L12" i="28" s="1"/>
  <c r="H12" i="28"/>
  <c r="T12" i="28" s="1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T10" i="7" s="1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C22" i="16" l="1"/>
  <c r="T8" i="7"/>
  <c r="T8" i="18"/>
  <c r="F22" i="18"/>
  <c r="K10" i="9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B22" i="12"/>
  <c r="K9" i="11"/>
  <c r="L9" i="11" s="1"/>
  <c r="D22" i="11"/>
  <c r="F22" i="11"/>
  <c r="H21" i="11" a="1"/>
  <c r="H21" i="11" s="1"/>
  <c r="G22" i="11"/>
  <c r="S16" i="11"/>
  <c r="E15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C22" i="28"/>
  <c r="B22" i="28"/>
  <c r="D22" i="28"/>
  <c r="K4" i="28"/>
  <c r="L4" i="28" s="1"/>
  <c r="P4" i="28" s="1"/>
  <c r="E22" i="28"/>
  <c r="F22" i="28"/>
  <c r="G22" i="28"/>
  <c r="K10" i="7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1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20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7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3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8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0" i="30" s="1"/>
  <c r="T11" i="13"/>
  <c r="T5" i="13"/>
  <c r="T12" i="13"/>
  <c r="T6" i="13"/>
  <c r="T13" i="13"/>
  <c r="M15" i="13"/>
  <c r="H21" i="13" a="1"/>
  <c r="H21" i="13" s="1"/>
  <c r="T7" i="13"/>
  <c r="T14" i="13"/>
  <c r="M10" i="12"/>
  <c r="H21" i="12" a="1"/>
  <c r="H21" i="12" s="1"/>
  <c r="T5" i="12"/>
  <c r="T12" i="12"/>
  <c r="T13" i="12"/>
  <c r="T7" i="12"/>
  <c r="T8" i="12"/>
  <c r="T14" i="12"/>
  <c r="S16" i="12"/>
  <c r="E16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5" i="30" s="1"/>
  <c r="T8" i="11"/>
  <c r="T15" i="10"/>
  <c r="H21" i="10" a="1"/>
  <c r="H21" i="10" s="1"/>
  <c r="S16" i="10"/>
  <c r="E9" i="30" s="1"/>
  <c r="T11" i="10"/>
  <c r="H19" i="10" a="1"/>
  <c r="H19" i="10" s="1"/>
  <c r="T4" i="10"/>
  <c r="T5" i="10"/>
  <c r="T12" i="10"/>
  <c r="T6" i="10"/>
  <c r="T14" i="10"/>
  <c r="H16" i="10"/>
  <c r="H9" i="30" s="1"/>
  <c r="T8" i="10"/>
  <c r="T13" i="9"/>
  <c r="T8" i="9"/>
  <c r="T15" i="9"/>
  <c r="T7" i="9"/>
  <c r="T9" i="9"/>
  <c r="H21" i="9" a="1"/>
  <c r="H21" i="9" s="1"/>
  <c r="H16" i="9"/>
  <c r="H14" i="30" s="1"/>
  <c r="S16" i="9"/>
  <c r="E14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1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9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1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20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7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3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8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0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6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L10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M10" i="28"/>
  <c r="L10" i="28"/>
  <c r="K5" i="28"/>
  <c r="M12" i="28" s="1"/>
  <c r="H17" i="28"/>
  <c r="H20" i="28"/>
  <c r="H18" i="28"/>
  <c r="H16" i="28"/>
  <c r="H11" i="30" s="1"/>
  <c r="L11" i="7"/>
  <c r="L7" i="7"/>
  <c r="L12" i="7"/>
  <c r="L6" i="7"/>
  <c r="L13" i="7"/>
  <c r="M9" i="7"/>
  <c r="L9" i="7"/>
  <c r="L15" i="7"/>
  <c r="Q6" i="7"/>
  <c r="Q7" i="7" s="1"/>
  <c r="L5" i="7"/>
  <c r="L10" i="7"/>
  <c r="H17" i="7"/>
  <c r="L14" i="7"/>
  <c r="K4" i="7"/>
  <c r="M13" i="7" s="1"/>
  <c r="H20" i="7"/>
  <c r="H16" i="7"/>
  <c r="H12" i="30" s="1"/>
  <c r="H19" i="7" a="1"/>
  <c r="H19" i="7" s="1"/>
  <c r="Q8" i="7" l="1"/>
  <c r="Q9" i="7" s="1"/>
  <c r="Q10" i="7" s="1"/>
  <c r="Q11" i="7" s="1"/>
  <c r="Q12" i="7" s="1"/>
  <c r="Q13" i="7" s="1"/>
  <c r="Q14" i="7" s="1"/>
  <c r="Q15" i="7" s="1"/>
  <c r="K18" i="18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1" i="30"/>
  <c r="H22" i="20"/>
  <c r="G21" i="30" s="1"/>
  <c r="R7" i="20"/>
  <c r="R8" i="20" s="1"/>
  <c r="R9" i="20" s="1"/>
  <c r="R10" i="20" s="1"/>
  <c r="R11" i="20" s="1"/>
  <c r="R12" i="20" s="1"/>
  <c r="R13" i="20" s="1"/>
  <c r="R14" i="20" s="1"/>
  <c r="R15" i="20" s="1"/>
  <c r="M8" i="20"/>
  <c r="M13" i="20"/>
  <c r="M12" i="20"/>
  <c r="M7" i="19"/>
  <c r="M15" i="19"/>
  <c r="M13" i="19"/>
  <c r="M10" i="19"/>
  <c r="M12" i="19"/>
  <c r="M8" i="19"/>
  <c r="H22" i="19"/>
  <c r="G20" i="30" s="1"/>
  <c r="F20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7" i="30" s="1"/>
  <c r="F17" i="30"/>
  <c r="M10" i="17"/>
  <c r="M12" i="17"/>
  <c r="M10" i="16"/>
  <c r="M12" i="16"/>
  <c r="M8" i="16"/>
  <c r="H22" i="16"/>
  <c r="G13" i="30" s="1"/>
  <c r="F13" i="30"/>
  <c r="M15" i="16"/>
  <c r="M13" i="16"/>
  <c r="M7" i="16"/>
  <c r="M13" i="15"/>
  <c r="L10" i="15"/>
  <c r="M10" i="15"/>
  <c r="M15" i="15"/>
  <c r="M12" i="15"/>
  <c r="H22" i="15"/>
  <c r="G18" i="30" s="1"/>
  <c r="F18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0" i="30"/>
  <c r="H22" i="13"/>
  <c r="G10" i="30" s="1"/>
  <c r="M13" i="12"/>
  <c r="M12" i="12"/>
  <c r="M11" i="12"/>
  <c r="M15" i="12"/>
  <c r="M7" i="12"/>
  <c r="N5" i="12"/>
  <c r="P5" i="12" s="1"/>
  <c r="M8" i="12"/>
  <c r="F16" i="30"/>
  <c r="H22" i="12"/>
  <c r="G16" i="30" s="1"/>
  <c r="M14" i="11"/>
  <c r="M12" i="11"/>
  <c r="M10" i="11"/>
  <c r="M15" i="11"/>
  <c r="M13" i="11"/>
  <c r="M7" i="11"/>
  <c r="H22" i="11"/>
  <c r="G15" i="30" s="1"/>
  <c r="F15" i="30"/>
  <c r="M8" i="10"/>
  <c r="M12" i="10"/>
  <c r="M15" i="10"/>
  <c r="M13" i="10"/>
  <c r="F9" i="30"/>
  <c r="H22" i="10"/>
  <c r="G9" i="30" s="1"/>
  <c r="M12" i="9"/>
  <c r="H22" i="9"/>
  <c r="G14" i="30" s="1"/>
  <c r="F14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1" i="30" s="1"/>
  <c r="F11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L5" i="20"/>
  <c r="M11" i="20"/>
  <c r="M9" i="20"/>
  <c r="Q7" i="20"/>
  <c r="Q8" i="20" s="1"/>
  <c r="Q9" i="20" s="1"/>
  <c r="Q10" i="20" s="1"/>
  <c r="Q11" i="20" s="1"/>
  <c r="Q12" i="20" s="1"/>
  <c r="Q13" i="20" s="1"/>
  <c r="Q14" i="20" s="1"/>
  <c r="Q15" i="20" s="1"/>
  <c r="K16" i="20"/>
  <c r="K20" i="20"/>
  <c r="K18" i="20"/>
  <c r="O13" i="20"/>
  <c r="N13" i="20" s="1"/>
  <c r="P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K17" i="20"/>
  <c r="O11" i="20"/>
  <c r="N11" i="20" s="1"/>
  <c r="K21" i="20" a="1"/>
  <c r="K21" i="20" s="1"/>
  <c r="O12" i="20"/>
  <c r="N12" i="20" s="1"/>
  <c r="P12" i="20" s="1"/>
  <c r="M14" i="20"/>
  <c r="P14" i="20" s="1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P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P12" i="19" s="1"/>
  <c r="M9" i="19"/>
  <c r="P9" i="19" s="1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9" i="18"/>
  <c r="N9" i="18" s="1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O9" i="17"/>
  <c r="N9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O11" i="17"/>
  <c r="N11" i="17" s="1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15" i="14"/>
  <c r="N15" i="14" s="1"/>
  <c r="O9" i="14"/>
  <c r="N9" i="14" s="1"/>
  <c r="P9" i="14" s="1"/>
  <c r="O10" i="14"/>
  <c r="N10" i="14" s="1"/>
  <c r="K17" i="14"/>
  <c r="R6" i="14"/>
  <c r="O6" i="14" s="1"/>
  <c r="M5" i="14"/>
  <c r="K21" i="14" a="1"/>
  <c r="K21" i="14" s="1"/>
  <c r="K19" i="14" a="1"/>
  <c r="K19" i="14" s="1"/>
  <c r="K16" i="14"/>
  <c r="O12" i="14"/>
  <c r="N12" i="14" s="1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O11" i="13"/>
  <c r="N11" i="13" s="1"/>
  <c r="P11" i="13" s="1"/>
  <c r="O10" i="13"/>
  <c r="N10" i="13" s="1"/>
  <c r="P10" i="13" s="1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O12" i="13"/>
  <c r="N12" i="13" s="1"/>
  <c r="P12" i="13" s="1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1" i="12"/>
  <c r="N11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O10" i="11"/>
  <c r="N10" i="11" s="1"/>
  <c r="M5" i="11"/>
  <c r="O15" i="11"/>
  <c r="N15" i="11" s="1"/>
  <c r="O9" i="11"/>
  <c r="N9" i="11" s="1"/>
  <c r="N5" i="11"/>
  <c r="K17" i="11"/>
  <c r="K21" i="11" a="1"/>
  <c r="K21" i="11" s="1"/>
  <c r="K19" i="11" a="1"/>
  <c r="K19" i="11" s="1"/>
  <c r="K16" i="11"/>
  <c r="O12" i="11"/>
  <c r="N12" i="11" s="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9" i="28"/>
  <c r="N9" i="28" s="1"/>
  <c r="O10" i="28"/>
  <c r="N10" i="28" s="1"/>
  <c r="P10" i="28" s="1"/>
  <c r="K16" i="28"/>
  <c r="O12" i="28"/>
  <c r="N12" i="28" s="1"/>
  <c r="P12" i="28" s="1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O9" i="7"/>
  <c r="N9" i="7" s="1"/>
  <c r="P9" i="7" s="1"/>
  <c r="R6" i="7"/>
  <c r="R7" i="7" s="1"/>
  <c r="R8" i="7" s="1"/>
  <c r="R9" i="7" s="1"/>
  <c r="R10" i="7" s="1"/>
  <c r="K17" i="7"/>
  <c r="O11" i="7"/>
  <c r="N11" i="7" s="1"/>
  <c r="K16" i="7"/>
  <c r="K21" i="7" a="1"/>
  <c r="K21" i="7" s="1"/>
  <c r="K19" i="7" a="1"/>
  <c r="K19" i="7" s="1"/>
  <c r="O12" i="7"/>
  <c r="N12" i="7" s="1"/>
  <c r="O6" i="7"/>
  <c r="M5" i="7"/>
  <c r="M11" i="7"/>
  <c r="M6" i="7"/>
  <c r="H5" i="2"/>
  <c r="H7" i="2"/>
  <c r="H6" i="2"/>
  <c r="P11" i="18" l="1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Q11" i="13" s="1"/>
  <c r="Q12" i="13" s="1"/>
  <c r="Q13" i="13" s="1"/>
  <c r="Q14" i="13" s="1"/>
  <c r="Q15" i="13" s="1"/>
  <c r="K22" i="14"/>
  <c r="P10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P12" i="11"/>
  <c r="P10" i="1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P9" i="18"/>
  <c r="O14" i="18"/>
  <c r="N14" i="18" s="1"/>
  <c r="P14" i="18" s="1"/>
  <c r="R15" i="18"/>
  <c r="Q7" i="18"/>
  <c r="Q8" i="18" s="1"/>
  <c r="P9" i="17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P11" i="12"/>
  <c r="Q9" i="11"/>
  <c r="Q10" i="11" s="1"/>
  <c r="Q11" i="11" s="1"/>
  <c r="Q12" i="11" s="1"/>
  <c r="Q13" i="11" s="1"/>
  <c r="Q14" i="11" s="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O11" i="28"/>
  <c r="N11" i="28" s="1"/>
  <c r="P11" i="28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1" i="7"/>
  <c r="P13" i="24"/>
  <c r="K22" i="7"/>
  <c r="P1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11" i="17"/>
  <c r="P5" i="17"/>
  <c r="O7" i="16"/>
  <c r="N7" i="16" s="1"/>
  <c r="P7" i="16" s="1"/>
  <c r="M16" i="16"/>
  <c r="P5" i="15"/>
  <c r="P12" i="14"/>
  <c r="P13" i="14"/>
  <c r="M16" i="12"/>
  <c r="P15" i="12"/>
  <c r="O8" i="12"/>
  <c r="N8" i="12" s="1"/>
  <c r="P8" i="12" s="1"/>
  <c r="O11" i="11"/>
  <c r="N11" i="11" s="1"/>
  <c r="P11" i="11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P9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1" i="30" s="1"/>
  <c r="I21" i="30" s="1"/>
  <c r="N6" i="20"/>
  <c r="P6" i="20" s="1"/>
  <c r="M16" i="20"/>
  <c r="M16" i="19"/>
  <c r="P4" i="19"/>
  <c r="L16" i="19"/>
  <c r="D20" i="30" s="1"/>
  <c r="I20" i="30" s="1"/>
  <c r="N6" i="19"/>
  <c r="P6" i="19" s="1"/>
  <c r="N6" i="18"/>
  <c r="M16" i="18"/>
  <c r="P5" i="18"/>
  <c r="L16" i="18"/>
  <c r="D7" i="30" s="1"/>
  <c r="I7" i="30" s="1"/>
  <c r="P4" i="17"/>
  <c r="L16" i="17"/>
  <c r="D17" i="30" s="1"/>
  <c r="I17" i="30" s="1"/>
  <c r="M16" i="17"/>
  <c r="N6" i="17"/>
  <c r="P6" i="17" s="1"/>
  <c r="N6" i="16"/>
  <c r="P6" i="16" s="1"/>
  <c r="P4" i="16"/>
  <c r="L16" i="16"/>
  <c r="D13" i="30" s="1"/>
  <c r="I13" i="30" s="1"/>
  <c r="P5" i="16"/>
  <c r="M16" i="15"/>
  <c r="N6" i="15"/>
  <c r="P4" i="15"/>
  <c r="L16" i="15"/>
  <c r="D18" i="30" s="1"/>
  <c r="I18" i="30" s="1"/>
  <c r="M16" i="14"/>
  <c r="P5" i="14"/>
  <c r="P7" i="14"/>
  <c r="P4" i="14"/>
  <c r="L16" i="14"/>
  <c r="D8" i="30" s="1"/>
  <c r="I8" i="30" s="1"/>
  <c r="N6" i="14"/>
  <c r="M16" i="13"/>
  <c r="P4" i="13"/>
  <c r="L16" i="13"/>
  <c r="D10" i="30" s="1"/>
  <c r="I10" i="30" s="1"/>
  <c r="P5" i="13"/>
  <c r="N6" i="13"/>
  <c r="P6" i="13" s="1"/>
  <c r="N6" i="12"/>
  <c r="P4" i="12"/>
  <c r="L16" i="12"/>
  <c r="D16" i="30" s="1"/>
  <c r="I16" i="30" s="1"/>
  <c r="P8" i="11"/>
  <c r="M16" i="11"/>
  <c r="P5" i="11"/>
  <c r="N6" i="11"/>
  <c r="P4" i="11"/>
  <c r="L16" i="11"/>
  <c r="D15" i="30" s="1"/>
  <c r="I15" i="30" s="1"/>
  <c r="P9" i="11"/>
  <c r="M16" i="10"/>
  <c r="K22" i="10"/>
  <c r="P4" i="10"/>
  <c r="L16" i="10"/>
  <c r="D9" i="30" s="1"/>
  <c r="I9" i="30" s="1"/>
  <c r="N6" i="10"/>
  <c r="P6" i="10" s="1"/>
  <c r="P5" i="9"/>
  <c r="P4" i="9"/>
  <c r="L16" i="9"/>
  <c r="D14" i="30" s="1"/>
  <c r="I14" i="30" s="1"/>
  <c r="N6" i="9"/>
  <c r="P6" i="9" s="1"/>
  <c r="M16" i="9"/>
  <c r="K22" i="9"/>
  <c r="N6" i="28"/>
  <c r="P6" i="28" s="1"/>
  <c r="M16" i="28"/>
  <c r="P5" i="28"/>
  <c r="L16" i="28"/>
  <c r="D11" i="30" s="1"/>
  <c r="I11" i="30" s="1"/>
  <c r="P4" i="7"/>
  <c r="L16" i="7"/>
  <c r="D12" i="30" s="1"/>
  <c r="I12" i="30" s="1"/>
  <c r="N6" i="7"/>
  <c r="P5" i="7"/>
  <c r="L4" i="2"/>
  <c r="P4" i="2" s="1"/>
  <c r="H8" i="2"/>
  <c r="Q9" i="14" l="1"/>
  <c r="Q10" i="14" s="1"/>
  <c r="Q11" i="14" s="1"/>
  <c r="Q12" i="14" s="1"/>
  <c r="Q13" i="14" s="1"/>
  <c r="Q14" i="14" s="1"/>
  <c r="Q15" i="14" s="1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P16" i="18" s="1"/>
  <c r="Q9" i="18"/>
  <c r="Q10" i="18" s="1"/>
  <c r="Q11" i="18" s="1"/>
  <c r="Q12" i="18" s="1"/>
  <c r="Q13" i="18" s="1"/>
  <c r="Q14" i="18" s="1"/>
  <c r="Q15" i="18" s="1"/>
  <c r="O11" i="14"/>
  <c r="R12" i="14"/>
  <c r="R13" i="14" s="1"/>
  <c r="R14" i="14" s="1"/>
  <c r="R15" i="14" s="1"/>
  <c r="O14" i="11"/>
  <c r="Q15" i="11"/>
  <c r="P6" i="11"/>
  <c r="O11" i="10"/>
  <c r="N11" i="10" s="1"/>
  <c r="P11" i="10" s="1"/>
  <c r="Q12" i="10"/>
  <c r="Q13" i="10" s="1"/>
  <c r="O8" i="28"/>
  <c r="N8" i="28" s="1"/>
  <c r="P8" i="28" s="1"/>
  <c r="Q9" i="28"/>
  <c r="Q10" i="28" s="1"/>
  <c r="Q11" i="28" s="1"/>
  <c r="Q12" i="28" s="1"/>
  <c r="Q13" i="28" s="1"/>
  <c r="Q14" i="28" s="1"/>
  <c r="Q15" i="28" s="1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P16" i="13" l="1"/>
  <c r="Q11" i="9"/>
  <c r="O10" i="9"/>
  <c r="N10" i="9" s="1"/>
  <c r="P10" i="9" s="1"/>
  <c r="O16" i="13"/>
  <c r="N16" i="13"/>
  <c r="P16" i="7"/>
  <c r="P16" i="12"/>
  <c r="P16" i="28"/>
  <c r="N16" i="18"/>
  <c r="O16" i="18"/>
  <c r="N11" i="14"/>
  <c r="O16" i="14"/>
  <c r="N14" i="11"/>
  <c r="O16" i="11"/>
  <c r="O13" i="10"/>
  <c r="N13" i="10" s="1"/>
  <c r="P13" i="10" s="1"/>
  <c r="Q14" i="10"/>
  <c r="Q15" i="10" s="1"/>
  <c r="O16" i="28"/>
  <c r="N16" i="28"/>
  <c r="K9" i="2"/>
  <c r="M9" i="2" s="1"/>
  <c r="T9" i="2"/>
  <c r="L8" i="2"/>
  <c r="R9" i="2"/>
  <c r="Q8" i="2"/>
  <c r="O8" i="2" s="1"/>
  <c r="P5" i="2"/>
  <c r="H10" i="2"/>
  <c r="Q12" i="9" l="1"/>
  <c r="O11" i="9"/>
  <c r="P16" i="10"/>
  <c r="O16" i="10"/>
  <c r="P11" i="14"/>
  <c r="N16" i="14"/>
  <c r="P14" i="11"/>
  <c r="N16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7" i="26"/>
  <c r="N7" i="26"/>
  <c r="M7" i="26"/>
  <c r="L7" i="26"/>
  <c r="J7" i="26"/>
  <c r="I7" i="26"/>
  <c r="H7" i="26"/>
  <c r="G7" i="26"/>
  <c r="F7" i="26"/>
  <c r="E7" i="26"/>
  <c r="D7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8" i="26"/>
  <c r="M8" i="26"/>
  <c r="L8" i="26"/>
  <c r="K8" i="26"/>
  <c r="J8" i="26"/>
  <c r="I8" i="26"/>
  <c r="H8" i="26"/>
  <c r="G8" i="26"/>
  <c r="F8" i="26"/>
  <c r="E8" i="26"/>
  <c r="D8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J6" i="26"/>
  <c r="I6" i="26"/>
  <c r="H6" i="26"/>
  <c r="G6" i="26"/>
  <c r="F6" i="26"/>
  <c r="E6" i="26"/>
  <c r="D6" i="26"/>
  <c r="O9" i="26"/>
  <c r="N9" i="26"/>
  <c r="M9" i="26"/>
  <c r="L9" i="26"/>
  <c r="K9" i="26"/>
  <c r="J9" i="26"/>
  <c r="I9" i="26"/>
  <c r="H9" i="26"/>
  <c r="G9" i="26"/>
  <c r="F9" i="26"/>
  <c r="E9" i="26"/>
  <c r="D9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21" i="26"/>
  <c r="B21" i="26"/>
  <c r="C20" i="26"/>
  <c r="B20" i="26"/>
  <c r="C19" i="26"/>
  <c r="B19" i="26"/>
  <c r="C18" i="26"/>
  <c r="B18" i="26"/>
  <c r="C17" i="26"/>
  <c r="B17" i="26"/>
  <c r="C14" i="26"/>
  <c r="B14" i="26"/>
  <c r="C16" i="26"/>
  <c r="B16" i="26"/>
  <c r="C15" i="26"/>
  <c r="B15" i="26"/>
  <c r="C7" i="26"/>
  <c r="B7" i="26"/>
  <c r="C10" i="26"/>
  <c r="B10" i="26"/>
  <c r="C11" i="26"/>
  <c r="B11" i="26"/>
  <c r="C8" i="26"/>
  <c r="B8" i="26"/>
  <c r="C12" i="26"/>
  <c r="B12" i="26"/>
  <c r="C6" i="26"/>
  <c r="B6" i="26"/>
  <c r="C9" i="26"/>
  <c r="B9" i="26"/>
  <c r="C5" i="26"/>
  <c r="B5" i="26"/>
  <c r="C13" i="26"/>
  <c r="B13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6" i="4"/>
  <c r="B6" i="4"/>
  <c r="C14" i="4"/>
  <c r="B14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Q13" i="9" l="1"/>
  <c r="O12" i="9"/>
  <c r="N12" i="9" s="1"/>
  <c r="P12" i="9" s="1"/>
  <c r="L6" i="26" s="1"/>
  <c r="N11" i="9"/>
  <c r="P16" i="14"/>
  <c r="P16" i="11"/>
  <c r="N8" i="26"/>
  <c r="P8" i="26" s="1"/>
  <c r="K7" i="26"/>
  <c r="P7" i="26" s="1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8" i="26"/>
  <c r="P17" i="26"/>
  <c r="P14" i="26"/>
  <c r="P16" i="26"/>
  <c r="P15" i="26"/>
  <c r="P10" i="26"/>
  <c r="P11" i="26"/>
  <c r="P12" i="26"/>
  <c r="P9" i="26"/>
  <c r="H12" i="2"/>
  <c r="T12" i="2" s="1"/>
  <c r="I14" i="4"/>
  <c r="P22" i="4"/>
  <c r="P21" i="4"/>
  <c r="P20" i="4"/>
  <c r="P19" i="4"/>
  <c r="P13" i="4"/>
  <c r="P16" i="4"/>
  <c r="P17" i="4"/>
  <c r="P5" i="4"/>
  <c r="P8" i="4"/>
  <c r="P5" i="26"/>
  <c r="P6" i="4"/>
  <c r="P24" i="4"/>
  <c r="P15" i="4"/>
  <c r="P9" i="4"/>
  <c r="D14" i="4"/>
  <c r="E14" i="4"/>
  <c r="F14" i="4"/>
  <c r="G14" i="4"/>
  <c r="H14" i="4"/>
  <c r="J14" i="4"/>
  <c r="K14" i="4"/>
  <c r="P10" i="4"/>
  <c r="P11" i="4"/>
  <c r="P7" i="4"/>
  <c r="P12" i="4"/>
  <c r="P18" i="4"/>
  <c r="P11" i="9" l="1"/>
  <c r="Q14" i="9"/>
  <c r="O13" i="9"/>
  <c r="N13" i="9" s="1"/>
  <c r="P13" i="9" s="1"/>
  <c r="M6" i="26" s="1"/>
  <c r="Q11" i="2"/>
  <c r="R12" i="2"/>
  <c r="M11" i="2"/>
  <c r="O11" i="2"/>
  <c r="L14" i="4"/>
  <c r="K12" i="2"/>
  <c r="H13" i="2"/>
  <c r="D13" i="26"/>
  <c r="Q15" i="9" l="1"/>
  <c r="O15" i="9" s="1"/>
  <c r="N15" i="9" s="1"/>
  <c r="P15" i="9" s="1"/>
  <c r="O6" i="26" s="1"/>
  <c r="O14" i="9"/>
  <c r="K6" i="26"/>
  <c r="T13" i="2"/>
  <c r="H18" i="2"/>
  <c r="Q12" i="2"/>
  <c r="R13" i="2"/>
  <c r="H14" i="2"/>
  <c r="H15" i="2"/>
  <c r="K13" i="2"/>
  <c r="M14" i="4"/>
  <c r="M12" i="2"/>
  <c r="L12" i="2"/>
  <c r="E13" i="26"/>
  <c r="N14" i="9" l="1"/>
  <c r="O16" i="9"/>
  <c r="H21" i="2" a="1"/>
  <c r="H21" i="2" s="1"/>
  <c r="K14" i="2"/>
  <c r="T14" i="2"/>
  <c r="T15" i="2"/>
  <c r="H17" i="2"/>
  <c r="H20" i="2"/>
  <c r="F19" i="30" s="1"/>
  <c r="F28" i="30" s="1"/>
  <c r="F31" i="30" s="1"/>
  <c r="F45" i="30" s="1"/>
  <c r="H19" i="2" a="1"/>
  <c r="H19" i="2" s="1"/>
  <c r="Q13" i="2"/>
  <c r="O13" i="2" s="1"/>
  <c r="O12" i="2"/>
  <c r="R14" i="2"/>
  <c r="H16" i="2"/>
  <c r="H19" i="30" s="1"/>
  <c r="N14" i="4"/>
  <c r="K15" i="2"/>
  <c r="O14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4" i="4"/>
  <c r="M15" i="2"/>
  <c r="K16" i="2"/>
  <c r="L15" i="2"/>
  <c r="K20" i="2"/>
  <c r="K17" i="2"/>
  <c r="N6" i="26" l="1"/>
  <c r="P6" i="26" s="1"/>
  <c r="P16" i="9"/>
  <c r="O15" i="2"/>
  <c r="G19" i="30"/>
  <c r="K22" i="2"/>
  <c r="L16" i="2"/>
  <c r="D19" i="30" s="1"/>
  <c r="M16" i="2"/>
  <c r="G29" i="30" l="1"/>
  <c r="G31" i="30" s="1"/>
  <c r="G49" i="30" s="1"/>
  <c r="D28" i="30"/>
  <c r="D31" i="30" s="1"/>
  <c r="D33" i="30" s="1"/>
  <c r="I19" i="30"/>
  <c r="I28" i="30" s="1"/>
  <c r="I31" i="30" s="1"/>
  <c r="I57" i="30" s="1"/>
  <c r="N6" i="2"/>
  <c r="P6" i="2" s="1"/>
  <c r="F13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3" i="26" l="1"/>
  <c r="N13" i="26"/>
  <c r="K13" i="26"/>
  <c r="I13" i="26"/>
  <c r="O13" i="26"/>
  <c r="L13" i="26"/>
  <c r="J13" i="26"/>
  <c r="M13" i="26"/>
  <c r="P16" i="2"/>
  <c r="N16" i="2"/>
  <c r="G13" i="26"/>
  <c r="P13" i="26" l="1"/>
</calcChain>
</file>

<file path=xl/sharedStrings.xml><?xml version="1.0" encoding="utf-8"?>
<sst xmlns="http://schemas.openxmlformats.org/spreadsheetml/2006/main" count="916" uniqueCount="103">
  <si>
    <t>TOTAL</t>
  </si>
  <si>
    <t>NOMBRE</t>
  </si>
  <si>
    <t>N</t>
  </si>
  <si>
    <t>Ñ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</si>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</sst>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N!$A$8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39</v>
      </c>
    </row>
    <row r="4" spans="1:1" ht="15" customHeight="1" x14ac:dyDescent="0.2">
      <c r="A4" s="125" t="s">
        <v>44</v>
      </c>
    </row>
    <row r="5" spans="1:1" ht="15" customHeight="1" x14ac:dyDescent="0.2"/>
    <row r="6" spans="1:1" ht="15" customHeight="1" x14ac:dyDescent="0.2">
      <c r="A6" s="132" t="s">
        <v>45</v>
      </c>
    </row>
    <row r="7" spans="1:1" ht="15" customHeight="1" x14ac:dyDescent="0.2"/>
    <row r="8" spans="1:1" ht="15" customHeight="1" x14ac:dyDescent="0.2">
      <c r="A8" s="133" t="s">
        <v>49</v>
      </c>
    </row>
    <row r="9" spans="1:1" ht="15" customHeight="1" x14ac:dyDescent="0.2">
      <c r="A9" s="133" t="s">
        <v>51</v>
      </c>
    </row>
    <row r="10" spans="1:1" ht="15" customHeight="1" x14ac:dyDescent="0.2">
      <c r="A10" s="133" t="s">
        <v>52</v>
      </c>
    </row>
    <row r="11" spans="1:1" ht="15" customHeight="1" x14ac:dyDescent="0.2">
      <c r="A11" s="133" t="s">
        <v>50</v>
      </c>
    </row>
    <row r="12" spans="1:1" ht="15" customHeight="1" x14ac:dyDescent="0.2"/>
    <row r="13" spans="1:1" ht="15" customHeight="1" x14ac:dyDescent="0.2">
      <c r="A13" s="125" t="s">
        <v>53</v>
      </c>
    </row>
    <row r="14" spans="1:1" ht="15" customHeight="1" x14ac:dyDescent="0.2"/>
    <row r="15" spans="1:1" ht="15" customHeight="1" x14ac:dyDescent="0.2">
      <c r="A15" s="134" t="s">
        <v>55</v>
      </c>
    </row>
    <row r="16" spans="1:1" ht="15" customHeight="1" x14ac:dyDescent="0.2">
      <c r="A16" s="134" t="s">
        <v>54</v>
      </c>
    </row>
    <row r="20" spans="1:1" ht="15" x14ac:dyDescent="0.2">
      <c r="A20" s="175" t="s">
        <v>90</v>
      </c>
    </row>
    <row r="21" spans="1:1" ht="15" x14ac:dyDescent="0.2">
      <c r="A21" s="175" t="s">
        <v>91</v>
      </c>
    </row>
    <row r="22" spans="1:1" x14ac:dyDescent="0.2">
      <c r="A22" s="176" t="s">
        <v>92</v>
      </c>
    </row>
    <row r="23" spans="1:1" x14ac:dyDescent="0.2">
      <c r="A23" s="176" t="s">
        <v>93</v>
      </c>
    </row>
    <row r="24" spans="1:1" x14ac:dyDescent="0.2">
      <c r="A24" s="176" t="s">
        <v>94</v>
      </c>
    </row>
    <row r="25" spans="1:1" x14ac:dyDescent="0.2">
      <c r="A25" s="176" t="s">
        <v>95</v>
      </c>
    </row>
    <row r="26" spans="1:1" x14ac:dyDescent="0.2">
      <c r="A26" s="176" t="s">
        <v>96</v>
      </c>
    </row>
    <row r="27" spans="1:1" x14ac:dyDescent="0.2">
      <c r="A27" s="176" t="s">
        <v>97</v>
      </c>
    </row>
    <row r="28" spans="1:1" x14ac:dyDescent="0.2">
      <c r="A28" s="176" t="s">
        <v>98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Z8" sqref="Z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12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13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14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15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16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11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G9" sqref="G9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v>45403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498</v>
      </c>
      <c r="R11" s="73">
        <f>+IF(K10=0,+R10,+LOOKUP(2,1/($K$4:K9&gt;0),$K$4:K9))</f>
        <v>527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498</v>
      </c>
      <c r="R12" s="73">
        <f>+IF(K11=0,+R11,+LOOKUP(2,1/($K$4:K10&gt;0),$K$4:K10))</f>
        <v>527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527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527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527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2087</v>
      </c>
      <c r="I16" s="7"/>
      <c r="J16" s="39" t="s">
        <v>0</v>
      </c>
      <c r="K16" s="50">
        <f>SUM(K4:K15)</f>
        <v>2087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85</v>
      </c>
      <c r="D17" s="113">
        <f t="shared" si="7"/>
        <v>89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12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86.25</v>
      </c>
      <c r="C18" s="73">
        <f t="shared" si="8"/>
        <v>87</v>
      </c>
      <c r="D18" s="73">
        <f t="shared" si="8"/>
        <v>89.5</v>
      </c>
      <c r="E18" s="73">
        <f t="shared" si="8"/>
        <v>85.75</v>
      </c>
      <c r="F18" s="73">
        <f t="shared" si="8"/>
        <v>87.5</v>
      </c>
      <c r="G18" s="73">
        <f t="shared" si="8"/>
        <v>85.75</v>
      </c>
      <c r="H18" s="73">
        <f t="shared" si="8"/>
        <v>521.75</v>
      </c>
      <c r="I18" s="7"/>
      <c r="J18" s="34" t="s">
        <v>13</v>
      </c>
      <c r="K18" s="35">
        <f>AVERAGEIF(K4:K15,"&gt;0")</f>
        <v>521.75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85.5</v>
      </c>
      <c r="C19" s="73">
        <f t="array" ref="C19">+MEDIAN(IF(C4:C15&lt;&gt;0,C4:C15))</f>
        <v>87</v>
      </c>
      <c r="D19" s="73">
        <f t="array" ref="D19">+MEDIAN(IF(D4:D15&lt;&gt;0,D4:D15))</f>
        <v>89</v>
      </c>
      <c r="E19" s="73">
        <f t="array" ref="E19">+MEDIAN(IF(E4:E15&lt;&gt;0,E4:E15))</f>
        <v>88.5</v>
      </c>
      <c r="F19" s="73">
        <f t="array" ref="F19">+MEDIAN(IF(F4:F15&lt;&gt;0,F4:F15))</f>
        <v>88</v>
      </c>
      <c r="G19" s="73">
        <f t="array" ref="G19">+MEDIAN(IF(G4:G15&lt;&gt;0,G4:G15))</f>
        <v>87.5</v>
      </c>
      <c r="H19" s="73">
        <f t="array" ref="H19">+MEDIAN(IF(H4:H15&lt;&gt;0,H4:H15))</f>
        <v>526.5</v>
      </c>
      <c r="I19" s="7"/>
      <c r="J19" s="34" t="s">
        <v>14</v>
      </c>
      <c r="K19" s="35">
        <f t="array" ref="K19">+MEDIAN(IF(K4:K15&lt;&gt;0,K4:K15))</f>
        <v>526.5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92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15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4.1932485418030412</v>
      </c>
      <c r="C21" s="122">
        <f t="array" ref="C21">+STDEV(IF(C4:C15&gt;0,C4:C15))</f>
        <v>1.8257418583505538</v>
      </c>
      <c r="D21" s="122">
        <f t="array" ref="D21">+STDEV(IF(D4:D15&gt;0,D4:D15))</f>
        <v>1</v>
      </c>
      <c r="E21" s="122">
        <f t="array" ref="E21">+STDEV(IF(E4:E15&gt;0,E4:E15))</f>
        <v>8.0156097709406993</v>
      </c>
      <c r="F21" s="122">
        <f t="array" ref="F21">+STDEV(IF(F4:F15&gt;0,F4:F15))</f>
        <v>1.9148542155126762</v>
      </c>
      <c r="G21" s="122">
        <f t="array" ref="G21">+STDEV(IF(G4:G15&gt;0,G4:G15))</f>
        <v>4.5734742446707477</v>
      </c>
      <c r="H21" s="122">
        <f t="array" ref="H21">+STDEV(IF(H4:H15&gt;0,H4:H15))</f>
        <v>16.459546368799678</v>
      </c>
      <c r="I21" s="7"/>
      <c r="J21" s="34" t="s">
        <v>16</v>
      </c>
      <c r="K21" s="121">
        <f t="array" ref="K21">+STDEV(IF(K4:K15&gt;0,K4:K15))</f>
        <v>16.459546368799678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0.11594202898550725</v>
      </c>
      <c r="C22" s="116">
        <f t="shared" ref="C22:H22" si="10">+(C20-C17)/C18</f>
        <v>4.5977011494252873E-2</v>
      </c>
      <c r="D22" s="116">
        <f t="shared" si="10"/>
        <v>2.23463687150838E-2</v>
      </c>
      <c r="E22" s="116">
        <f t="shared" si="10"/>
        <v>0.2099125364431487</v>
      </c>
      <c r="F22" s="116">
        <f t="shared" si="10"/>
        <v>4.5714285714285714E-2</v>
      </c>
      <c r="G22" s="116">
        <f t="shared" si="10"/>
        <v>0.11661807580174927</v>
      </c>
      <c r="H22" s="116">
        <f t="shared" si="10"/>
        <v>7.2831816003833247E-2</v>
      </c>
      <c r="I22" s="7"/>
      <c r="J22" s="36" t="s">
        <v>11</v>
      </c>
      <c r="K22" s="37">
        <f>+K21/K18</f>
        <v>3.154680664839421E-2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v>45403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512</v>
      </c>
      <c r="R10" s="73">
        <f>+IF(K9=0,+R9,+LOOKUP(2,1/($K$4:K8&gt;0),$K$4:K8))</f>
        <v>524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512</v>
      </c>
      <c r="R11" s="73">
        <f>+IF(K10=0,+R10,+LOOKUP(2,1/($K$4:K9&gt;0),$K$4:K9))</f>
        <v>524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512</v>
      </c>
      <c r="R12" s="73">
        <f>+IF(K11=0,+R11,+LOOKUP(2,1/($K$4:K10&gt;0),$K$4:K10))</f>
        <v>524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512</v>
      </c>
      <c r="R13" s="73">
        <f>+IF(K12=0,+R12,+LOOKUP(2,1/($K$4:K11&gt;0),$K$4:K11))</f>
        <v>524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512</v>
      </c>
      <c r="R14" s="73">
        <f>+IF(K13=0,+R13,+LOOKUP(2,1/($K$4:K12&gt;0),$K$4:K12))</f>
        <v>524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512</v>
      </c>
      <c r="R15" s="83">
        <f>+IF(K14=0,+R14,+LOOKUP(2,1/($K$4:K13&gt;0),$K$4:K13))</f>
        <v>524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2569</v>
      </c>
      <c r="I16" s="7"/>
      <c r="J16" s="39" t="s">
        <v>0</v>
      </c>
      <c r="K16" s="50">
        <f>SUM(K4:K15)</f>
        <v>2569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10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79</v>
      </c>
      <c r="C17" s="113">
        <f t="shared" ref="C17:G17" si="7">SMALL(C4:C15,COUNTIF(C4:C15,"&lt;=0")+1)</f>
        <v>85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85</v>
      </c>
      <c r="H17" s="113">
        <f>SMALL(H4:H15,COUNTIF(H4:H15,"&lt;=0")+1)</f>
        <v>505</v>
      </c>
      <c r="I17" s="7"/>
      <c r="J17" s="32" t="s">
        <v>12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82.4</v>
      </c>
      <c r="C18" s="73">
        <f t="shared" si="8"/>
        <v>88.2</v>
      </c>
      <c r="D18" s="73">
        <f t="shared" si="8"/>
        <v>87</v>
      </c>
      <c r="E18" s="73">
        <f t="shared" si="8"/>
        <v>83.6</v>
      </c>
      <c r="F18" s="73">
        <f t="shared" si="8"/>
        <v>84.8</v>
      </c>
      <c r="G18" s="73">
        <f t="shared" si="8"/>
        <v>87.8</v>
      </c>
      <c r="H18" s="73">
        <f t="shared" si="8"/>
        <v>513.79999999999995</v>
      </c>
      <c r="I18" s="7"/>
      <c r="J18" s="34" t="s">
        <v>13</v>
      </c>
      <c r="K18" s="35">
        <f>AVERAGEIF(K4:K15,"&gt;0")</f>
        <v>513.79999999999995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83</v>
      </c>
      <c r="C19" s="73">
        <f t="array" ref="C19">+MEDIAN(IF(C4:C15&lt;&gt;0,C4:C15))</f>
        <v>88</v>
      </c>
      <c r="D19" s="73">
        <f t="array" ref="D19">+MEDIAN(IF(D4:D15&lt;&gt;0,D4:D15))</f>
        <v>88</v>
      </c>
      <c r="E19" s="73">
        <f t="array" ref="E19">+MEDIAN(IF(E4:E15&lt;&gt;0,E4:E15))</f>
        <v>86</v>
      </c>
      <c r="F19" s="73">
        <f t="array" ref="F19">+MEDIAN(IF(F4:F15&lt;&gt;0,F4:F15))</f>
        <v>85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86</v>
      </c>
      <c r="C20" s="106">
        <f t="shared" si="9"/>
        <v>90</v>
      </c>
      <c r="D20" s="106">
        <f t="shared" si="9"/>
        <v>89</v>
      </c>
      <c r="E20" s="106">
        <f t="shared" si="9"/>
        <v>88</v>
      </c>
      <c r="F20" s="106">
        <f t="shared" si="9"/>
        <v>87</v>
      </c>
      <c r="G20" s="106">
        <f t="shared" si="9"/>
        <v>92</v>
      </c>
      <c r="H20" s="106">
        <f t="shared" si="9"/>
        <v>524</v>
      </c>
      <c r="I20" s="7"/>
      <c r="J20" s="34" t="s">
        <v>15</v>
      </c>
      <c r="K20" s="35">
        <f>+MAX(K4:K15)</f>
        <v>524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2.8809720581775866</v>
      </c>
      <c r="C21" s="122">
        <f t="array" ref="C21">+STDEV(IF(C4:C15&gt;0,C4:C15))</f>
        <v>2.0493901531919199</v>
      </c>
      <c r="D21" s="122">
        <f t="array" ref="D21">+STDEV(IF(D4:D15&gt;0,D4:D15))</f>
        <v>2</v>
      </c>
      <c r="E21" s="122">
        <f t="array" ref="E21">+STDEV(IF(E4:E15&gt;0,E4:E15))</f>
        <v>5.0299105359837162</v>
      </c>
      <c r="F21" s="122">
        <f t="array" ref="F21">+STDEV(IF(F4:F15&gt;0,F4:F15))</f>
        <v>1.9235384061671343</v>
      </c>
      <c r="G21" s="122">
        <f t="array" ref="G21">+STDEV(IF(G4:G15&gt;0,G4:G15))</f>
        <v>2.6832815729997477</v>
      </c>
      <c r="H21" s="122">
        <f t="array" ref="H21">+STDEV(IF(H4:H15&gt;0,H4:H15))</f>
        <v>6.7970581871865718</v>
      </c>
      <c r="I21" s="7"/>
      <c r="J21" s="34" t="s">
        <v>16</v>
      </c>
      <c r="K21" s="121">
        <f t="array" ref="K21">+STDEV(IF(K4:K15&gt;0,K4:K15))</f>
        <v>6.7970581871865718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8.4951456310679602E-2</v>
      </c>
      <c r="C22" s="116">
        <f t="shared" ref="C22:H22" si="10">+(C20-C17)/C18</f>
        <v>5.6689342403628114E-2</v>
      </c>
      <c r="D22" s="116">
        <f t="shared" si="10"/>
        <v>5.7471264367816091E-2</v>
      </c>
      <c r="E22" s="116">
        <f t="shared" si="10"/>
        <v>0.14354066985645933</v>
      </c>
      <c r="F22" s="116">
        <f t="shared" si="10"/>
        <v>5.8962264150943397E-2</v>
      </c>
      <c r="G22" s="116">
        <f t="shared" si="10"/>
        <v>7.9726651480637817E-2</v>
      </c>
      <c r="H22" s="116">
        <f t="shared" si="10"/>
        <v>3.697936940443753E-2</v>
      </c>
      <c r="I22" s="7"/>
      <c r="J22" s="36" t="s">
        <v>11</v>
      </c>
      <c r="K22" s="37">
        <f>+K21/K18</f>
        <v>1.3228996082496249E-2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v>45403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501</v>
      </c>
      <c r="R10" s="73">
        <f>+IF(K9=0,+R9,+LOOKUP(2,1/($K$4:K8&gt;0),$K$4:K8))</f>
        <v>521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501</v>
      </c>
      <c r="R11" s="73">
        <f>+IF(K10=0,+R10,+LOOKUP(2,1/($K$4:K9&gt;0),$K$4:K9))</f>
        <v>521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501</v>
      </c>
      <c r="R12" s="73">
        <f>+IF(K11=0,+R11,+LOOKUP(2,1/($K$4:K10&gt;0),$K$4:K10))</f>
        <v>521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501</v>
      </c>
      <c r="R13" s="73">
        <f>+IF(K12=0,+R12,+LOOKUP(2,1/($K$4:K11&gt;0),$K$4:K11))</f>
        <v>521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501</v>
      </c>
      <c r="R14" s="73">
        <f>+IF(K13=0,+R13,+LOOKUP(2,1/($K$4:K12&gt;0),$K$4:K12))</f>
        <v>521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501</v>
      </c>
      <c r="R15" s="83">
        <f>+IF(K14=0,+R14,+LOOKUP(2,1/($K$4:K13&gt;0),$K$4:K13))</f>
        <v>521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2559</v>
      </c>
      <c r="I16" s="7"/>
      <c r="J16" s="39" t="s">
        <v>0</v>
      </c>
      <c r="K16" s="50">
        <f>SUM(K4:K15)</f>
        <v>2559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10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83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83.8</v>
      </c>
      <c r="C18" s="73">
        <f t="shared" si="8"/>
        <v>86.4</v>
      </c>
      <c r="D18" s="73">
        <f t="shared" si="8"/>
        <v>86.6</v>
      </c>
      <c r="E18" s="73">
        <f t="shared" si="8"/>
        <v>83.6</v>
      </c>
      <c r="F18" s="73">
        <f t="shared" si="8"/>
        <v>85.8</v>
      </c>
      <c r="G18" s="73">
        <f t="shared" si="8"/>
        <v>85.6</v>
      </c>
      <c r="H18" s="73">
        <f t="shared" si="8"/>
        <v>511.8</v>
      </c>
      <c r="I18" s="7"/>
      <c r="J18" s="34" t="s">
        <v>13</v>
      </c>
      <c r="K18" s="35">
        <f>AVERAGEIF(K4:K15,"&gt;0")</f>
        <v>511.8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84</v>
      </c>
      <c r="C19" s="73">
        <f t="array" ref="C19">+MEDIAN(IF(C4:C15&lt;&gt;0,C4:C15))</f>
        <v>86</v>
      </c>
      <c r="D19" s="73">
        <f t="array" ref="D19">+MEDIAN(IF(D4:D15&lt;&gt;0,D4:D15))</f>
        <v>86</v>
      </c>
      <c r="E19" s="73">
        <f t="array" ref="E19">+MEDIAN(IF(E4:E15&lt;&gt;0,E4:E15))</f>
        <v>85</v>
      </c>
      <c r="F19" s="73">
        <f t="array" ref="F19">+MEDIAN(IF(F4:F15&lt;&gt;0,F4:F15))</f>
        <v>86</v>
      </c>
      <c r="G19" s="73">
        <f t="array" ref="G19">+MEDIAN(IF(G4:G15&lt;&gt;0,G4:G15))</f>
        <v>84</v>
      </c>
      <c r="H19" s="73">
        <f t="array" ref="H19">+MEDIAN(IF(H4:H15&lt;&gt;0,H4:H15))</f>
        <v>512</v>
      </c>
      <c r="I19" s="7"/>
      <c r="J19" s="34" t="s">
        <v>14</v>
      </c>
      <c r="K19" s="35">
        <f t="array" ref="K19">+MEDIAN(IF(K4:K15&lt;&gt;0,K4:K15))</f>
        <v>512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87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15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4.8166378315169185</v>
      </c>
      <c r="C21" s="122">
        <f t="array" ref="C21">+STDEV(IF(C4:C15&gt;0,C4:C15))</f>
        <v>2.6076809620810595</v>
      </c>
      <c r="D21" s="122">
        <f t="array" ref="D21">+STDEV(IF(D4:D15&gt;0,D4:D15))</f>
        <v>3.7815340802378072</v>
      </c>
      <c r="E21" s="122">
        <f t="array" ref="E21">+STDEV(IF(E4:E15&gt;0,E4:E15))</f>
        <v>4.8785243670601872</v>
      </c>
      <c r="F21" s="122">
        <f t="array" ref="F21">+STDEV(IF(F4:F15&gt;0,F4:F15))</f>
        <v>3.3466401061363023</v>
      </c>
      <c r="G21" s="122">
        <f t="array" ref="G21">+STDEV(IF(G4:G15&gt;0,G4:G15))</f>
        <v>4.219004621945798</v>
      </c>
      <c r="H21" s="122">
        <f t="array" ref="H21">+STDEV(IF(H4:H15&gt;0,H4:H15))</f>
        <v>7.7910204723129812</v>
      </c>
      <c r="I21" s="7"/>
      <c r="J21" s="34" t="s">
        <v>16</v>
      </c>
      <c r="K21" s="121">
        <f t="array" ref="K21">+STDEV(IF(K4:K15&gt;0,K4:K15))</f>
        <v>7.7910204723129812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0.15513126491646778</v>
      </c>
      <c r="C22" s="116">
        <f t="shared" ref="C22:H22" si="10">+(C20-C17)/C18</f>
        <v>6.9444444444444434E-2</v>
      </c>
      <c r="D22" s="116">
        <f t="shared" si="10"/>
        <v>9.237875288683603E-2</v>
      </c>
      <c r="E22" s="116">
        <f t="shared" si="10"/>
        <v>0.14354066985645933</v>
      </c>
      <c r="F22" s="116">
        <f t="shared" si="10"/>
        <v>9.3240093240093247E-2</v>
      </c>
      <c r="G22" s="116">
        <f t="shared" si="10"/>
        <v>0.11682242990654207</v>
      </c>
      <c r="H22" s="116">
        <f t="shared" si="10"/>
        <v>3.9077764751856196E-2</v>
      </c>
      <c r="I22" s="7"/>
      <c r="J22" s="36" t="s">
        <v>11</v>
      </c>
      <c r="K22" s="37">
        <f>+K21/K18</f>
        <v>1.5222783259697109E-2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9" sqref="B9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v>45403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566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566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566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566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566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566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1095</v>
      </c>
      <c r="I16" s="7"/>
      <c r="J16" s="39" t="s">
        <v>0</v>
      </c>
      <c r="K16" s="50">
        <f>SUM(K4:K15)</f>
        <v>1095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92</v>
      </c>
      <c r="H17" s="113">
        <f>SMALL(H4:H15,COUNTIF(H4:H15,"&lt;=0")+1)</f>
        <v>529</v>
      </c>
      <c r="I17" s="7"/>
      <c r="J17" s="32" t="s">
        <v>12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89.5</v>
      </c>
      <c r="C18" s="73">
        <f t="shared" si="8"/>
        <v>92.5</v>
      </c>
      <c r="D18" s="73">
        <f t="shared" si="8"/>
        <v>89</v>
      </c>
      <c r="E18" s="73">
        <f t="shared" si="8"/>
        <v>91.5</v>
      </c>
      <c r="F18" s="73">
        <f t="shared" si="8"/>
        <v>91</v>
      </c>
      <c r="G18" s="73">
        <f t="shared" si="8"/>
        <v>94</v>
      </c>
      <c r="H18" s="73">
        <f t="shared" si="8"/>
        <v>547.5</v>
      </c>
      <c r="I18" s="7"/>
      <c r="J18" s="34" t="s">
        <v>13</v>
      </c>
      <c r="K18" s="35">
        <f>AVERAGEIF(K4:K15,"&gt;0")</f>
        <v>547.5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89.5</v>
      </c>
      <c r="C19" s="73">
        <f t="array" ref="C19">+MEDIAN(IF(C4:C15&lt;&gt;0,C4:C15))</f>
        <v>92.5</v>
      </c>
      <c r="D19" s="73">
        <f t="array" ref="D19">+MEDIAN(IF(D4:D15&lt;&gt;0,D4:D15))</f>
        <v>89</v>
      </c>
      <c r="E19" s="73">
        <f t="array" ref="E19">+MEDIAN(IF(E4:E15&lt;&gt;0,E4:E15))</f>
        <v>91.5</v>
      </c>
      <c r="F19" s="73">
        <f t="array" ref="F19">+MEDIAN(IF(F4:F15&lt;&gt;0,F4:F15))</f>
        <v>91</v>
      </c>
      <c r="G19" s="73">
        <f t="array" ref="G19">+MEDIAN(IF(G4:G15&lt;&gt;0,G4:G15))</f>
        <v>94</v>
      </c>
      <c r="H19" s="73">
        <f t="array" ref="H19">+MEDIAN(IF(H4:H15&lt;&gt;0,H4:H15))</f>
        <v>547.5</v>
      </c>
      <c r="I19" s="7"/>
      <c r="J19" s="34" t="s">
        <v>14</v>
      </c>
      <c r="K19" s="35">
        <f t="array" ref="K19">+MEDIAN(IF(K4:K15&lt;&gt;0,K4:K15))</f>
        <v>547.5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90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15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4.9497474683058327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6.3639610306789276</v>
      </c>
      <c r="F21" s="122">
        <f t="array" ref="F21">+STDEV(IF(F4:F15&gt;0,F4:F15))</f>
        <v>5.6568542494923806</v>
      </c>
      <c r="G21" s="122">
        <f t="array" ref="G21">+STDEV(IF(G4:G15&gt;0,G4:G15))</f>
        <v>2.8284271247461903</v>
      </c>
      <c r="H21" s="122">
        <f t="array" ref="H21">+STDEV(IF(H4:H15&gt;0,H4:H15))</f>
        <v>26.16295090390226</v>
      </c>
      <c r="I21" s="7"/>
      <c r="J21" s="34" t="s">
        <v>16</v>
      </c>
      <c r="K21" s="121">
        <f t="array" ref="K21">+STDEV(IF(K4:K15&gt;0,K4:K15))</f>
        <v>26.16295090390226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7.8212290502793297E-2</v>
      </c>
      <c r="C22" s="116">
        <f t="shared" ref="C22:H22" si="10">+(C20-C17)/C18</f>
        <v>7.567567567567568E-2</v>
      </c>
      <c r="D22" s="116">
        <f t="shared" si="10"/>
        <v>2.247191011235955E-2</v>
      </c>
      <c r="E22" s="116">
        <f t="shared" si="10"/>
        <v>9.8360655737704916E-2</v>
      </c>
      <c r="F22" s="116">
        <f t="shared" si="10"/>
        <v>8.7912087912087919E-2</v>
      </c>
      <c r="G22" s="116">
        <f t="shared" si="10"/>
        <v>4.2553191489361701E-2</v>
      </c>
      <c r="H22" s="116">
        <f t="shared" si="10"/>
        <v>6.7579908675799091E-2</v>
      </c>
      <c r="I22" s="7"/>
      <c r="J22" s="36" t="s">
        <v>11</v>
      </c>
      <c r="K22" s="37">
        <f>+K21/K18</f>
        <v>4.7786211696625135E-2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v>45403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523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523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523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523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523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523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2577</v>
      </c>
      <c r="I16" s="7"/>
      <c r="J16" s="39" t="s">
        <v>0</v>
      </c>
      <c r="K16" s="50">
        <f>SUM(K4:K15)</f>
        <v>2577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6</v>
      </c>
      <c r="P16" s="80">
        <f t="shared" si="6"/>
        <v>13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84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12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84.2</v>
      </c>
      <c r="C18" s="73">
        <f t="shared" si="8"/>
        <v>86.6</v>
      </c>
      <c r="D18" s="73">
        <f t="shared" si="8"/>
        <v>86.6</v>
      </c>
      <c r="E18" s="73">
        <f t="shared" si="8"/>
        <v>86</v>
      </c>
      <c r="F18" s="73">
        <f t="shared" si="8"/>
        <v>86</v>
      </c>
      <c r="G18" s="73">
        <f t="shared" si="8"/>
        <v>86</v>
      </c>
      <c r="H18" s="73">
        <f t="shared" si="8"/>
        <v>515.4</v>
      </c>
      <c r="I18" s="7"/>
      <c r="J18" s="34" t="s">
        <v>13</v>
      </c>
      <c r="K18" s="35">
        <f>AVERAGEIF(K4:K15,"&gt;0")</f>
        <v>515.4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</v>
      </c>
      <c r="C19" s="73">
        <f t="array" ref="C19">+MEDIAN(IF(C4:C15&lt;&gt;0,C4:C15))</f>
        <v>86</v>
      </c>
      <c r="D19" s="73">
        <f t="array" ref="D19">+MEDIAN(IF(D4:D15&lt;&gt;0,D4:D15))</f>
        <v>88</v>
      </c>
      <c r="E19" s="73">
        <f t="array" ref="E19">+MEDIAN(IF(E4:E15&lt;&gt;0,E4:E15))</f>
        <v>87</v>
      </c>
      <c r="F19" s="73">
        <f t="array" ref="F19">+MEDIAN(IF(F4:F15&lt;&gt;0,F4:F15))</f>
        <v>85</v>
      </c>
      <c r="G19" s="73">
        <f t="array" ref="G19">+MEDIAN(IF(G4:G15&lt;&gt;0,G4:G15))</f>
        <v>86</v>
      </c>
      <c r="H19" s="73">
        <f t="array" ref="H19">+MEDIAN(IF(H4:H15&lt;&gt;0,H4:H15))</f>
        <v>521</v>
      </c>
      <c r="I19" s="7"/>
      <c r="J19" s="34" t="s">
        <v>14</v>
      </c>
      <c r="K19" s="35">
        <f t="array" ref="K19">+MEDIAN(IF(K4:K15&lt;&gt;0,K4:K15))</f>
        <v>521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88</v>
      </c>
      <c r="C20" s="106">
        <f t="shared" si="9"/>
        <v>94</v>
      </c>
      <c r="D20" s="106">
        <f t="shared" si="9"/>
        <v>89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529</v>
      </c>
      <c r="I20" s="7"/>
      <c r="J20" s="34" t="s">
        <v>15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4.4384682042344297</v>
      </c>
      <c r="C21" s="122">
        <f t="array" ref="C21">+STDEV(IF(C4:C15&gt;0,C4:C15))</f>
        <v>5.8137767414994537</v>
      </c>
      <c r="D21" s="122">
        <f t="array" ref="D21">+STDEV(IF(D4:D15&gt;0,D4:D15))</f>
        <v>2.4083189157584592</v>
      </c>
      <c r="E21" s="122">
        <f t="array" ref="E21">+STDEV(IF(E4:E15&gt;0,E4:E15))</f>
        <v>5.1478150704935004</v>
      </c>
      <c r="F21" s="122">
        <f t="array" ref="F21">+STDEV(IF(F4:F15&gt;0,F4:F15))</f>
        <v>3.8078865529319543</v>
      </c>
      <c r="G21" s="122">
        <f t="array" ref="G21">+STDEV(IF(G4:G15&gt;0,G4:G15))</f>
        <v>2.5495097567963922</v>
      </c>
      <c r="H21" s="122">
        <f t="array" ref="H21">+STDEV(IF(H4:H15&gt;0,H4:H15))</f>
        <v>13.069047402163632</v>
      </c>
      <c r="I21" s="7"/>
      <c r="J21" s="34" t="s">
        <v>16</v>
      </c>
      <c r="K21" s="121">
        <f t="array" ref="K21">+STDEV(IF(K4:K15&gt;0,K4:K15))</f>
        <v>13.069047402163632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0.13064133016627077</v>
      </c>
      <c r="C22" s="116">
        <f t="shared" ref="C22:H22" si="10">+(C20-C17)/C18</f>
        <v>0.18475750577367206</v>
      </c>
      <c r="D22" s="116">
        <f t="shared" si="10"/>
        <v>5.7736720554272522E-2</v>
      </c>
      <c r="E22" s="116">
        <f t="shared" si="10"/>
        <v>0.15116279069767441</v>
      </c>
      <c r="F22" s="116">
        <f t="shared" si="10"/>
        <v>9.3023255813953487E-2</v>
      </c>
      <c r="G22" s="116">
        <f t="shared" si="10"/>
        <v>8.1395348837209308E-2</v>
      </c>
      <c r="H22" s="116">
        <f t="shared" si="10"/>
        <v>6.2087698874660459E-2</v>
      </c>
      <c r="I22" s="7"/>
      <c r="J22" s="36" t="s">
        <v>11</v>
      </c>
      <c r="K22" s="37">
        <f>+K21/K18</f>
        <v>2.5357096240131223E-2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C9" sqref="C9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66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U2" s="31"/>
    </row>
    <row r="3" spans="1:21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16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16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408</v>
      </c>
      <c r="R12" s="73">
        <f>+IF(K11=0,+R11,+LOOKUP(2,1/($K$4:K10&gt;0),$K$4:K10))</f>
        <v>374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408</v>
      </c>
      <c r="R13" s="73">
        <f>+IF(K12=0,+R12,+LOOKUP(2,1/($K$4:K11&gt;0),$K$4:K11))</f>
        <v>374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408</v>
      </c>
      <c r="R14" s="73">
        <f>+IF(K13=0,+R13,+LOOKUP(2,1/($K$4:K12&gt;0),$K$4:K12))</f>
        <v>374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408</v>
      </c>
      <c r="R15" s="83">
        <f>+IF(K14=0,+R14,+LOOKUP(2,1/($K$4:K13&gt;0),$K$4:K13))</f>
        <v>374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1178</v>
      </c>
      <c r="I16" s="7"/>
      <c r="J16" s="39" t="s">
        <v>0</v>
      </c>
      <c r="K16" s="50">
        <f>SUM(K4:K15)</f>
        <v>1178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80</v>
      </c>
      <c r="T16" s="129"/>
    </row>
    <row r="17" spans="1:21" ht="18" customHeight="1" x14ac:dyDescent="0.25">
      <c r="A17" s="112" t="s">
        <v>12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54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12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13</v>
      </c>
      <c r="B18" s="73">
        <f t="shared" ref="B18:H18" si="8">AVERAGEIF(B4:B15,"&gt;0")</f>
        <v>68</v>
      </c>
      <c r="C18" s="73">
        <f t="shared" si="8"/>
        <v>68.333333333333329</v>
      </c>
      <c r="D18" s="73">
        <f t="shared" si="8"/>
        <v>65.333333333333329</v>
      </c>
      <c r="E18" s="73">
        <f t="shared" si="8"/>
        <v>60.666666666666664</v>
      </c>
      <c r="F18" s="73">
        <f t="shared" si="8"/>
        <v>70</v>
      </c>
      <c r="G18" s="73">
        <f t="shared" si="8"/>
        <v>60.333333333333336</v>
      </c>
      <c r="H18" s="73">
        <f t="shared" si="8"/>
        <v>392.66666666666669</v>
      </c>
      <c r="I18" s="7"/>
      <c r="J18" s="34" t="s">
        <v>13</v>
      </c>
      <c r="K18" s="35">
        <f>AVERAGEIF(K4:K15,"&gt;0")</f>
        <v>392.66666666666669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14</v>
      </c>
      <c r="B19" s="73">
        <f t="array" ref="B19">+MEDIAN(IF(B4:B15&lt;&gt;0,B4:B15))</f>
        <v>67</v>
      </c>
      <c r="C19" s="73">
        <f t="array" ref="C19">+MEDIAN(IF(C4:C15&lt;&gt;0,C4:C15))</f>
        <v>72</v>
      </c>
      <c r="D19" s="73">
        <f t="array" ref="D19">+MEDIAN(IF(D4:D15&lt;&gt;0,D4:D15))</f>
        <v>65</v>
      </c>
      <c r="E19" s="73">
        <f t="array" ref="E19">+MEDIAN(IF(E4:E15&lt;&gt;0,E4:E15))</f>
        <v>63</v>
      </c>
      <c r="F19" s="73">
        <f t="array" ref="F19">+MEDIAN(IF(F4:F15&lt;&gt;0,F4:F15))</f>
        <v>65</v>
      </c>
      <c r="G19" s="73">
        <f t="array" ref="G19">+MEDIAN(IF(G4:G15&lt;&gt;0,G4:G15))</f>
        <v>57</v>
      </c>
      <c r="H19" s="73">
        <f t="array" ref="H19">+MEDIAN(IF(H4:H15&lt;&gt;0,H4:H15))</f>
        <v>396</v>
      </c>
      <c r="I19" s="7"/>
      <c r="J19" s="34" t="s">
        <v>14</v>
      </c>
      <c r="K19" s="35">
        <f t="array" ref="K19">+MEDIAN(IF(K4:K15&lt;&gt;0,K4:K15))</f>
        <v>396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15</v>
      </c>
      <c r="B20" s="106">
        <f t="shared" ref="B20:H20" si="9">+MAX(B4:B15)</f>
        <v>75</v>
      </c>
      <c r="C20" s="106">
        <f t="shared" si="9"/>
        <v>75</v>
      </c>
      <c r="D20" s="106">
        <f t="shared" si="9"/>
        <v>77</v>
      </c>
      <c r="E20" s="106">
        <f t="shared" si="9"/>
        <v>69</v>
      </c>
      <c r="F20" s="106">
        <f t="shared" si="9"/>
        <v>80</v>
      </c>
      <c r="G20" s="106">
        <f t="shared" si="9"/>
        <v>69</v>
      </c>
      <c r="H20" s="106">
        <f t="shared" si="9"/>
        <v>408</v>
      </c>
      <c r="I20" s="7"/>
      <c r="J20" s="34" t="s">
        <v>15</v>
      </c>
      <c r="K20" s="35">
        <f>+MAX(K4:K15)</f>
        <v>408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16</v>
      </c>
      <c r="B21" s="122">
        <f t="array" ref="B21">+STDEV(IF(B4:B15&gt;0,B4:B15))</f>
        <v>6.5574385243020004</v>
      </c>
      <c r="C21" s="122">
        <f t="array" ref="C21">+STDEV(IF(C4:C15&gt;0,C4:C15))</f>
        <v>9.0737717258774495</v>
      </c>
      <c r="D21" s="122">
        <f t="array" ref="D21">+STDEV(IF(D4:D15&gt;0,D4:D15))</f>
        <v>11.503622617824918</v>
      </c>
      <c r="E21" s="122">
        <f t="array" ref="E21">+STDEV(IF(E4:E15&gt;0,E4:E15))</f>
        <v>9.7125348562222946</v>
      </c>
      <c r="F21" s="122">
        <f t="array" ref="F21">+STDEV(IF(F4:F15&gt;0,F4:F15))</f>
        <v>8.6602540378443873</v>
      </c>
      <c r="G21" s="122">
        <f t="array" ref="G21">+STDEV(IF(G4:G15&gt;0,G4:G15))</f>
        <v>7.5718777944003444</v>
      </c>
      <c r="H21" s="122">
        <f t="array" ref="H21">+STDEV(IF(H4:H15&gt;0,H4:H15))</f>
        <v>17.243356208503418</v>
      </c>
      <c r="I21" s="7"/>
      <c r="J21" s="34" t="s">
        <v>16</v>
      </c>
      <c r="K21" s="121">
        <f t="array" ref="K21">+STDEV(IF(K4:K15&gt;0,K4:K15))</f>
        <v>17.243356208503418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11</v>
      </c>
      <c r="B22" s="116">
        <f>+(B20-B17)/B18</f>
        <v>0.19117647058823528</v>
      </c>
      <c r="C22" s="116">
        <f t="shared" ref="C22:H22" si="10">+(C20-C17)/C18</f>
        <v>0.24878048780487808</v>
      </c>
      <c r="D22" s="116">
        <f t="shared" si="10"/>
        <v>0.35204081632653061</v>
      </c>
      <c r="E22" s="116">
        <f t="shared" si="10"/>
        <v>0.31318681318681318</v>
      </c>
      <c r="F22" s="116">
        <f t="shared" si="10"/>
        <v>0.21428571428571427</v>
      </c>
      <c r="G22" s="116">
        <f t="shared" si="10"/>
        <v>0.23204419889502761</v>
      </c>
      <c r="H22" s="116">
        <f t="shared" si="10"/>
        <v>8.6587436332767401E-2</v>
      </c>
      <c r="I22" s="7"/>
      <c r="J22" s="36" t="s">
        <v>11</v>
      </c>
      <c r="K22" s="37">
        <f>+(K20-K17)/K18</f>
        <v>8.6587436332767401E-2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530</v>
      </c>
      <c r="R10" s="73">
        <f>+IF(K9=0,+R9,+LOOKUP(2,1/($K$4:K8&gt;0),$K$4:K8))</f>
        <v>507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530</v>
      </c>
      <c r="R11" s="73">
        <f>+IF(K10=0,+R10,+LOOKUP(2,1/($K$4:K9&gt;0),$K$4:K9))</f>
        <v>507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530</v>
      </c>
      <c r="R12" s="73">
        <f>+IF(K11=0,+R11,+LOOKUP(2,1/($K$4:K10&gt;0),$K$4:K10))</f>
        <v>507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530</v>
      </c>
      <c r="R13" s="73">
        <f>+IF(K12=0,+R12,+LOOKUP(2,1/($K$4:K11&gt;0),$K$4:K11))</f>
        <v>507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530</v>
      </c>
      <c r="R14" s="73">
        <f>+IF(K13=0,+R13,+LOOKUP(2,1/($K$4:K12&gt;0),$K$4:K12))</f>
        <v>507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530</v>
      </c>
      <c r="R15" s="83">
        <f>+IF(K14=0,+R14,+LOOKUP(2,1/($K$4:K13&gt;0),$K$4:K13))</f>
        <v>507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1538</v>
      </c>
      <c r="I16" s="7"/>
      <c r="J16" s="39" t="s">
        <v>0</v>
      </c>
      <c r="K16" s="50">
        <f>SUM(K4:K15)</f>
        <v>1538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8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85</v>
      </c>
      <c r="C18" s="73">
        <f t="shared" si="8"/>
        <v>83.666666666666671</v>
      </c>
      <c r="D18" s="73">
        <f t="shared" si="8"/>
        <v>86</v>
      </c>
      <c r="E18" s="73">
        <f t="shared" si="8"/>
        <v>87</v>
      </c>
      <c r="F18" s="73">
        <f t="shared" si="8"/>
        <v>84.666666666666671</v>
      </c>
      <c r="G18" s="73">
        <f t="shared" si="8"/>
        <v>86.333333333333329</v>
      </c>
      <c r="H18" s="73">
        <f t="shared" si="8"/>
        <v>512.66666666666663</v>
      </c>
      <c r="I18" s="7"/>
      <c r="J18" s="34" t="s">
        <v>13</v>
      </c>
      <c r="K18" s="35">
        <f>AVERAGEIF(K4:K15,"&gt;0")</f>
        <v>512.66666666666663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</v>
      </c>
      <c r="C19" s="73">
        <f t="array" ref="C19">+MEDIAN(IF(C4:C15&lt;&gt;0,C4:C15))</f>
        <v>83</v>
      </c>
      <c r="D19" s="73">
        <f t="array" ref="D19">+MEDIAN(IF(D4:D15&lt;&gt;0,D4:D15))</f>
        <v>85</v>
      </c>
      <c r="E19" s="73">
        <f t="array" ref="E19">+MEDIAN(IF(E4:E15&lt;&gt;0,E4:E15))</f>
        <v>88</v>
      </c>
      <c r="F19" s="73">
        <f t="array" ref="F19">+MEDIAN(IF(F4:F15&lt;&gt;0,F4:F15))</f>
        <v>87</v>
      </c>
      <c r="G19" s="73">
        <f t="array" ref="G19">+MEDIAN(IF(G4:G15&lt;&gt;0,G4:G15))</f>
        <v>87</v>
      </c>
      <c r="H19" s="73">
        <f t="array" ref="H19">+MEDIAN(IF(H4:H15&lt;&gt;0,H4:H15))</f>
        <v>507</v>
      </c>
      <c r="I19" s="7"/>
      <c r="J19" s="34" t="s">
        <v>14</v>
      </c>
      <c r="K19" s="35">
        <f t="array" ref="K19">+MEDIAN(IF(K4:K15&lt;&gt;0,K4:K15))</f>
        <v>507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87</v>
      </c>
      <c r="C20" s="106">
        <f t="shared" si="9"/>
        <v>85</v>
      </c>
      <c r="D20" s="106">
        <f t="shared" si="9"/>
        <v>91</v>
      </c>
      <c r="E20" s="106">
        <f t="shared" si="9"/>
        <v>88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15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2.6457513110645907</v>
      </c>
      <c r="C21" s="122">
        <f t="array" ref="C21">+STDEV(IF(C4:C15&gt;0,C4:C15))</f>
        <v>1.1547005383792517</v>
      </c>
      <c r="D21" s="122">
        <f t="array" ref="D21">+STDEV(IF(D4:D15&gt;0,D4:D15))</f>
        <v>4.5825756949558398</v>
      </c>
      <c r="E21" s="122">
        <f t="array" ref="E21">+STDEV(IF(E4:E15&gt;0,E4:E15))</f>
        <v>1.7320508075688772</v>
      </c>
      <c r="F21" s="122">
        <f t="array" ref="F21">+STDEV(IF(F4:F15&gt;0,F4:F15))</f>
        <v>4.9328828623162471</v>
      </c>
      <c r="G21" s="122">
        <f t="array" ref="G21">+STDEV(IF(G4:G15&gt;0,G4:G15))</f>
        <v>6.0277137733417074</v>
      </c>
      <c r="H21" s="122">
        <f t="array" ref="H21">+STDEV(IF(H4:H15&gt;0,H4:H15))</f>
        <v>15.30795000427338</v>
      </c>
      <c r="I21" s="7"/>
      <c r="J21" s="34" t="s">
        <v>16</v>
      </c>
      <c r="K21" s="121">
        <f t="array" ref="K21">+STDEV(IF(K4:K15&gt;0,K4:K15))</f>
        <v>15.30795000427338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5.8823529411764705E-2</v>
      </c>
      <c r="C22" s="116">
        <f t="shared" ref="C22:H22" si="10">+(C20-C17)/C18</f>
        <v>2.3904382470119521E-2</v>
      </c>
      <c r="D22" s="116">
        <f t="shared" si="10"/>
        <v>0.10465116279069768</v>
      </c>
      <c r="E22" s="116">
        <f t="shared" si="10"/>
        <v>3.4482758620689655E-2</v>
      </c>
      <c r="F22" s="116">
        <f t="shared" si="10"/>
        <v>0.10629921259842519</v>
      </c>
      <c r="G22" s="116">
        <f t="shared" si="10"/>
        <v>0.138996138996139</v>
      </c>
      <c r="H22" s="116">
        <f t="shared" si="10"/>
        <v>5.6566970091027312E-2</v>
      </c>
      <c r="I22" s="7"/>
      <c r="J22" s="36" t="s">
        <v>11</v>
      </c>
      <c r="K22" s="37">
        <f>+K21/K18</f>
        <v>2.9859460346437022E-2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E8" sqref="E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13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14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15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16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11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C6" sqref="C6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v>16836</v>
      </c>
      <c r="C5" s="148" t="s">
        <v>67</v>
      </c>
      <c r="D5" s="149">
        <v>1</v>
      </c>
      <c r="E5" s="149">
        <v>3</v>
      </c>
      <c r="F5" s="149">
        <v>4</v>
      </c>
      <c r="G5" s="149">
        <v>4</v>
      </c>
      <c r="H5" s="149">
        <v>1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13</v>
      </c>
      <c r="Q5" s="23" t="s">
        <v>78</v>
      </c>
    </row>
    <row r="6" spans="1:17" ht="27" customHeight="1" x14ac:dyDescent="0.25">
      <c r="A6" s="58">
        <v>2</v>
      </c>
      <c r="B6" s="147">
        <v>21927</v>
      </c>
      <c r="C6" s="148" t="s">
        <v>69</v>
      </c>
      <c r="D6" s="149">
        <v>1</v>
      </c>
      <c r="E6" s="149">
        <v>1</v>
      </c>
      <c r="F6" s="149">
        <v>3</v>
      </c>
      <c r="G6" s="149">
        <v>4</v>
      </c>
      <c r="H6" s="149">
        <v>1</v>
      </c>
      <c r="I6" s="149">
        <v>0</v>
      </c>
      <c r="J6" s="149">
        <v>0</v>
      </c>
      <c r="K6" s="149">
        <v>0</v>
      </c>
      <c r="L6" s="149">
        <v>0</v>
      </c>
      <c r="M6" s="149">
        <v>0</v>
      </c>
      <c r="N6" s="149">
        <v>0</v>
      </c>
      <c r="O6" s="149">
        <v>0</v>
      </c>
      <c r="P6" s="150">
        <v>10</v>
      </c>
      <c r="Q6" s="23" t="s">
        <v>80</v>
      </c>
    </row>
    <row r="7" spans="1:17" ht="27" customHeight="1" x14ac:dyDescent="0.25">
      <c r="A7" s="58">
        <v>3</v>
      </c>
      <c r="B7" s="147">
        <v>16537</v>
      </c>
      <c r="C7" s="148" t="s">
        <v>74</v>
      </c>
      <c r="D7" s="149">
        <v>1</v>
      </c>
      <c r="E7" s="149">
        <v>1</v>
      </c>
      <c r="F7" s="149">
        <v>3</v>
      </c>
      <c r="G7" s="149">
        <v>4</v>
      </c>
      <c r="H7" s="149">
        <v>1</v>
      </c>
      <c r="I7" s="149">
        <v>0</v>
      </c>
      <c r="J7" s="149">
        <v>0</v>
      </c>
      <c r="K7" s="149">
        <v>0</v>
      </c>
      <c r="L7" s="149">
        <v>0</v>
      </c>
      <c r="M7" s="149">
        <v>0</v>
      </c>
      <c r="N7" s="149">
        <v>0</v>
      </c>
      <c r="O7" s="149">
        <v>0</v>
      </c>
      <c r="P7" s="150">
        <v>10</v>
      </c>
      <c r="Q7" s="23" t="s">
        <v>85</v>
      </c>
    </row>
    <row r="8" spans="1:17" ht="27" customHeight="1" x14ac:dyDescent="0.25">
      <c r="A8" s="58">
        <v>4</v>
      </c>
      <c r="B8" s="147">
        <v>20850</v>
      </c>
      <c r="C8" s="148" t="s">
        <v>71</v>
      </c>
      <c r="D8" s="149">
        <v>1</v>
      </c>
      <c r="E8" s="149">
        <v>1</v>
      </c>
      <c r="F8" s="149">
        <v>3</v>
      </c>
      <c r="G8" s="149">
        <v>4</v>
      </c>
      <c r="H8" s="149">
        <v>1</v>
      </c>
      <c r="I8" s="149">
        <v>0</v>
      </c>
      <c r="J8" s="149">
        <v>0</v>
      </c>
      <c r="K8" s="149">
        <v>0</v>
      </c>
      <c r="L8" s="149">
        <v>0</v>
      </c>
      <c r="M8" s="149">
        <v>0</v>
      </c>
      <c r="N8" s="149">
        <v>0</v>
      </c>
      <c r="O8" s="149">
        <v>0</v>
      </c>
      <c r="P8" s="150">
        <v>10</v>
      </c>
      <c r="Q8" s="23" t="s">
        <v>82</v>
      </c>
    </row>
    <row r="9" spans="1:17" ht="27" customHeight="1" x14ac:dyDescent="0.25">
      <c r="A9" s="58">
        <v>5</v>
      </c>
      <c r="B9" s="147">
        <v>25762</v>
      </c>
      <c r="C9" s="148" t="s">
        <v>68</v>
      </c>
      <c r="D9" s="149">
        <v>1</v>
      </c>
      <c r="E9" s="149">
        <v>3</v>
      </c>
      <c r="F9" s="149">
        <v>4</v>
      </c>
      <c r="G9" s="149">
        <v>0</v>
      </c>
      <c r="H9" s="149">
        <v>0</v>
      </c>
      <c r="I9" s="149">
        <v>0</v>
      </c>
      <c r="J9" s="149">
        <v>0</v>
      </c>
      <c r="K9" s="149">
        <v>0</v>
      </c>
      <c r="L9" s="149">
        <v>0</v>
      </c>
      <c r="M9" s="149">
        <v>0</v>
      </c>
      <c r="N9" s="149">
        <v>0</v>
      </c>
      <c r="O9" s="149">
        <v>0</v>
      </c>
      <c r="P9" s="150">
        <v>8</v>
      </c>
      <c r="Q9" s="23" t="s">
        <v>79</v>
      </c>
    </row>
    <row r="10" spans="1:17" ht="27" customHeight="1" x14ac:dyDescent="0.25">
      <c r="A10" s="58">
        <v>6</v>
      </c>
      <c r="B10" s="147">
        <v>18139</v>
      </c>
      <c r="C10" s="148" t="s">
        <v>73</v>
      </c>
      <c r="D10" s="149">
        <v>1</v>
      </c>
      <c r="E10" s="149">
        <v>0</v>
      </c>
      <c r="F10" s="149">
        <v>3</v>
      </c>
      <c r="G10" s="149">
        <v>1</v>
      </c>
      <c r="H10" s="149">
        <v>1</v>
      </c>
      <c r="I10" s="149">
        <v>0</v>
      </c>
      <c r="J10" s="149">
        <v>0</v>
      </c>
      <c r="K10" s="149">
        <v>0</v>
      </c>
      <c r="L10" s="149">
        <v>0</v>
      </c>
      <c r="M10" s="149">
        <v>0</v>
      </c>
      <c r="N10" s="149">
        <v>0</v>
      </c>
      <c r="O10" s="149">
        <v>0</v>
      </c>
      <c r="P10" s="150">
        <v>6</v>
      </c>
      <c r="Q10" s="23" t="s">
        <v>84</v>
      </c>
    </row>
    <row r="11" spans="1:17" ht="27" customHeight="1" x14ac:dyDescent="0.25">
      <c r="A11" s="58">
        <v>7</v>
      </c>
      <c r="B11" s="147">
        <v>22811</v>
      </c>
      <c r="C11" s="148" t="s">
        <v>72</v>
      </c>
      <c r="D11" s="149">
        <v>1</v>
      </c>
      <c r="E11" s="149">
        <v>1</v>
      </c>
      <c r="F11" s="149">
        <v>3</v>
      </c>
      <c r="G11" s="149">
        <v>1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50">
        <v>6</v>
      </c>
      <c r="Q11" s="23" t="s">
        <v>83</v>
      </c>
    </row>
    <row r="12" spans="1:17" ht="27" customHeight="1" x14ac:dyDescent="0.25">
      <c r="A12" s="58">
        <v>8</v>
      </c>
      <c r="B12" s="147">
        <v>7296</v>
      </c>
      <c r="C12" s="148" t="s">
        <v>70</v>
      </c>
      <c r="D12" s="149">
        <v>1</v>
      </c>
      <c r="E12" s="149">
        <v>1</v>
      </c>
      <c r="F12" s="149">
        <v>3</v>
      </c>
      <c r="G12" s="149">
        <v>0</v>
      </c>
      <c r="H12" s="149">
        <v>0</v>
      </c>
      <c r="I12" s="149">
        <v>0</v>
      </c>
      <c r="J12" s="149">
        <v>0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50">
        <v>5</v>
      </c>
      <c r="Q12" s="23" t="s">
        <v>81</v>
      </c>
    </row>
    <row r="13" spans="1:17" ht="27" customHeight="1" x14ac:dyDescent="0.25">
      <c r="A13" s="58">
        <v>9</v>
      </c>
      <c r="B13" s="147">
        <v>20690</v>
      </c>
      <c r="C13" s="148" t="s">
        <v>66</v>
      </c>
      <c r="D13" s="149">
        <v>1</v>
      </c>
      <c r="E13" s="149">
        <v>1</v>
      </c>
      <c r="F13" s="149">
        <v>0</v>
      </c>
      <c r="G13" s="149">
        <v>3</v>
      </c>
      <c r="H13" s="149">
        <v>0</v>
      </c>
      <c r="I13" s="149">
        <v>0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50">
        <v>5</v>
      </c>
      <c r="Q13" s="23" t="s">
        <v>77</v>
      </c>
    </row>
    <row r="14" spans="1:17" ht="27" customHeight="1" x14ac:dyDescent="0.25">
      <c r="A14" s="58">
        <v>10</v>
      </c>
      <c r="B14" s="147">
        <v>23833</v>
      </c>
      <c r="C14" s="148" t="s">
        <v>76</v>
      </c>
      <c r="D14" s="149">
        <v>0</v>
      </c>
      <c r="E14" s="149">
        <v>1</v>
      </c>
      <c r="F14" s="149">
        <v>1</v>
      </c>
      <c r="G14" s="149">
        <v>1</v>
      </c>
      <c r="H14" s="149">
        <v>0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50">
        <v>3</v>
      </c>
      <c r="Q14" s="23" t="s">
        <v>88</v>
      </c>
    </row>
    <row r="15" spans="1:17" ht="27" customHeight="1" x14ac:dyDescent="0.25">
      <c r="A15" s="58">
        <v>11</v>
      </c>
      <c r="B15" s="147">
        <v>23944</v>
      </c>
      <c r="C15" s="148" t="s">
        <v>101</v>
      </c>
      <c r="D15" s="149">
        <v>0</v>
      </c>
      <c r="E15" s="149">
        <v>1</v>
      </c>
      <c r="F15" s="149">
        <v>0</v>
      </c>
      <c r="G15" s="149">
        <v>1</v>
      </c>
      <c r="H15" s="149">
        <v>0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50">
        <v>2</v>
      </c>
      <c r="Q15" s="23" t="s">
        <v>102</v>
      </c>
    </row>
    <row r="16" spans="1:17" ht="27" customHeight="1" x14ac:dyDescent="0.25">
      <c r="A16" s="58">
        <v>12</v>
      </c>
      <c r="B16" s="147">
        <v>21737</v>
      </c>
      <c r="C16" s="148" t="s">
        <v>75</v>
      </c>
      <c r="D16" s="149">
        <v>0</v>
      </c>
      <c r="E16" s="149">
        <v>1</v>
      </c>
      <c r="F16" s="149">
        <v>0</v>
      </c>
      <c r="G16" s="149">
        <v>1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50">
        <v>2</v>
      </c>
      <c r="Q16" s="23" t="s">
        <v>87</v>
      </c>
    </row>
    <row r="17" spans="1:17" ht="27" customHeight="1" x14ac:dyDescent="0.25">
      <c r="A17" s="58">
        <v>13</v>
      </c>
      <c r="B17" s="147">
        <v>22741</v>
      </c>
      <c r="C17" s="148" t="s">
        <v>99</v>
      </c>
      <c r="D17" s="149">
        <v>0</v>
      </c>
      <c r="E17" s="149">
        <v>0</v>
      </c>
      <c r="F17" s="149">
        <v>1</v>
      </c>
      <c r="G17" s="149">
        <v>0</v>
      </c>
      <c r="H17" s="149">
        <v>1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50">
        <v>2</v>
      </c>
      <c r="Q17" s="23" t="s">
        <v>100</v>
      </c>
    </row>
    <row r="18" spans="1:17" ht="21.95" customHeight="1" x14ac:dyDescent="0.25">
      <c r="A18" s="58">
        <v>14</v>
      </c>
      <c r="B18" s="147" t="s">
        <v>17</v>
      </c>
      <c r="C18" s="148" t="s">
        <v>23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50">
        <v>0</v>
      </c>
      <c r="Q18" s="23"/>
    </row>
    <row r="19" spans="1:17" ht="21.95" customHeight="1" x14ac:dyDescent="0.25">
      <c r="A19" s="58">
        <v>15</v>
      </c>
      <c r="B19" s="147" t="s">
        <v>17</v>
      </c>
      <c r="C19" s="148" t="s">
        <v>23</v>
      </c>
      <c r="D19" s="149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50">
        <v>0</v>
      </c>
      <c r="Q19" s="23"/>
    </row>
    <row r="20" spans="1:17" ht="21.95" customHeight="1" x14ac:dyDescent="0.25">
      <c r="A20" s="58">
        <v>16</v>
      </c>
      <c r="B20" s="147" t="s">
        <v>17</v>
      </c>
      <c r="C20" s="148" t="s">
        <v>23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17</v>
      </c>
      <c r="C21" s="148" t="s">
        <v>23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17</v>
      </c>
      <c r="C22" s="148" t="s">
        <v>23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17</v>
      </c>
      <c r="C23" s="148" t="s">
        <v>23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17</v>
      </c>
      <c r="C24" s="148" t="s">
        <v>23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B5" sqref="B5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45599</v>
      </c>
      <c r="M4" s="157">
        <f>+TOTALES!M4</f>
        <v>45620</v>
      </c>
      <c r="N4" s="157">
        <f>+TOTALES!N4</f>
        <v>45627</v>
      </c>
      <c r="O4" s="157">
        <f>+TOTALES!O4</f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1</v>
      </c>
      <c r="I5" s="149">
        <f>+López!$P$9</f>
        <v>0</v>
      </c>
      <c r="J5" s="149">
        <f>+López!$P$10</f>
        <v>0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13</v>
      </c>
      <c r="Q5" s="64" t="s">
        <v>78</v>
      </c>
    </row>
    <row r="6" spans="1:17" ht="27" customHeight="1" x14ac:dyDescent="0.25">
      <c r="A6" s="58">
        <v>2</v>
      </c>
      <c r="B6" s="54">
        <f>+Flores!$A$2</f>
        <v>21927</v>
      </c>
      <c r="C6" s="55" t="str">
        <f>+Flores!$B$2</f>
        <v>Carlos Flores</v>
      </c>
      <c r="D6" s="56">
        <f>+Flores!$P$4</f>
        <v>1</v>
      </c>
      <c r="E6" s="56">
        <f>+Flores!$P$5</f>
        <v>1</v>
      </c>
      <c r="F6" s="56">
        <f>+Flores!$P$6</f>
        <v>3</v>
      </c>
      <c r="G6" s="56">
        <f>+Flores!$P$7</f>
        <v>4</v>
      </c>
      <c r="H6" s="56">
        <f>+Flores!$P$8</f>
        <v>1</v>
      </c>
      <c r="I6" s="56">
        <f>+Flores!$P$9</f>
        <v>0</v>
      </c>
      <c r="J6" s="56">
        <f>+Flores!$P$10</f>
        <v>0</v>
      </c>
      <c r="K6" s="56">
        <f>+Flores!$P$11</f>
        <v>0</v>
      </c>
      <c r="L6" s="56">
        <f>+Flores!$P$12</f>
        <v>0</v>
      </c>
      <c r="M6" s="56">
        <f>+Flores!$P$13</f>
        <v>0</v>
      </c>
      <c r="N6" s="56">
        <f>+Flores!$P$14</f>
        <v>0</v>
      </c>
      <c r="O6" s="56">
        <f>+Flores!$P$15</f>
        <v>0</v>
      </c>
      <c r="P6" s="57">
        <f>SUM(D6:O6)</f>
        <v>10</v>
      </c>
      <c r="Q6" s="64" t="s">
        <v>80</v>
      </c>
    </row>
    <row r="7" spans="1:17" ht="27" customHeight="1" x14ac:dyDescent="0.25">
      <c r="A7" s="58">
        <v>3</v>
      </c>
      <c r="B7" s="54">
        <f>+Arriaga!$A$2</f>
        <v>16537</v>
      </c>
      <c r="C7" s="55" t="str">
        <f>+Arriaga!$B$2</f>
        <v>Francisco Arriaga</v>
      </c>
      <c r="D7" s="56">
        <f>+Arriaga!$P$4</f>
        <v>1</v>
      </c>
      <c r="E7" s="56">
        <f>+Arriaga!$P$5</f>
        <v>1</v>
      </c>
      <c r="F7" s="56">
        <f>+Arriaga!$P$6</f>
        <v>3</v>
      </c>
      <c r="G7" s="56">
        <f>+Arriaga!$P$7</f>
        <v>4</v>
      </c>
      <c r="H7" s="56">
        <f>+Arriaga!$P$8</f>
        <v>1</v>
      </c>
      <c r="I7" s="56">
        <f>+Arriaga!$P$9</f>
        <v>0</v>
      </c>
      <c r="J7" s="56">
        <f>+Arriaga!$P$10</f>
        <v>0</v>
      </c>
      <c r="K7" s="56">
        <f>+Arriaga!$P$11</f>
        <v>0</v>
      </c>
      <c r="L7" s="56">
        <f>+Arriaga!$P$12</f>
        <v>0</v>
      </c>
      <c r="M7" s="56">
        <f>+Arriaga!$P$13</f>
        <v>0</v>
      </c>
      <c r="N7" s="56">
        <f>+Arriaga!$P$14</f>
        <v>0</v>
      </c>
      <c r="O7" s="56">
        <f>+Arriaga!$P$15</f>
        <v>0</v>
      </c>
      <c r="P7" s="57">
        <f>SUM(D7:O7)</f>
        <v>10</v>
      </c>
      <c r="Q7" s="64" t="s">
        <v>85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+Grzegorz!$P$4</f>
        <v>1</v>
      </c>
      <c r="E8" s="56">
        <f>+Grzegorz!$P$5</f>
        <v>1</v>
      </c>
      <c r="F8" s="56">
        <f>+Grzegorz!$P$6</f>
        <v>3</v>
      </c>
      <c r="G8" s="56">
        <f>+Grzegorz!$P$7</f>
        <v>4</v>
      </c>
      <c r="H8" s="56">
        <f>+Grzegorz!$P$8</f>
        <v>1</v>
      </c>
      <c r="I8" s="56">
        <f>+Grzegorz!$P$9</f>
        <v>0</v>
      </c>
      <c r="J8" s="56">
        <f>+Grzegorz!$P$10</f>
        <v>0</v>
      </c>
      <c r="K8" s="56">
        <f>+Grzegorz!$P$11</f>
        <v>0</v>
      </c>
      <c r="L8" s="56">
        <f>+Grzegorz!$P$12</f>
        <v>0</v>
      </c>
      <c r="M8" s="56">
        <f>+Grzegorz!$P$13</f>
        <v>0</v>
      </c>
      <c r="N8" s="56">
        <f>+Grzegorz!$P$14</f>
        <v>0</v>
      </c>
      <c r="O8" s="56">
        <f>+Grzegorz!$P$15</f>
        <v>0</v>
      </c>
      <c r="P8" s="57">
        <f>SUM(D8:O8)</f>
        <v>10</v>
      </c>
      <c r="Q8" s="64" t="s">
        <v>82</v>
      </c>
    </row>
    <row r="9" spans="1:17" ht="27" customHeight="1" x14ac:dyDescent="0.25">
      <c r="A9" s="58">
        <v>5</v>
      </c>
      <c r="B9" s="54">
        <f>+Pablo!$A$2</f>
        <v>25762</v>
      </c>
      <c r="C9" s="55" t="str">
        <f>+Pablo!$B$2</f>
        <v>Pablo Muñoz</v>
      </c>
      <c r="D9" s="56">
        <f>+Pablo!$P$4</f>
        <v>1</v>
      </c>
      <c r="E9" s="56">
        <f>+Pablo!$P$5</f>
        <v>3</v>
      </c>
      <c r="F9" s="56">
        <f>+Pablo!$P$6</f>
        <v>4</v>
      </c>
      <c r="G9" s="56">
        <f>+Pablo!$P$7</f>
        <v>0</v>
      </c>
      <c r="H9" s="56">
        <f>+Pablo!$P$8</f>
        <v>0</v>
      </c>
      <c r="I9" s="56">
        <f>+Pablo!$P$9</f>
        <v>0</v>
      </c>
      <c r="J9" s="56">
        <f>+Pablo!$P$10</f>
        <v>0</v>
      </c>
      <c r="K9" s="56">
        <f>+Pablo!$P$11</f>
        <v>0</v>
      </c>
      <c r="L9" s="56">
        <f>+Pablo!$P$12</f>
        <v>0</v>
      </c>
      <c r="M9" s="56">
        <f>+Pablo!$P$13</f>
        <v>0</v>
      </c>
      <c r="N9" s="56">
        <f>+Pablo!$P$14</f>
        <v>0</v>
      </c>
      <c r="O9" s="56">
        <f>+Pablo!$P$15</f>
        <v>0</v>
      </c>
      <c r="P9" s="57">
        <f>SUM(D9:O9)</f>
        <v>8</v>
      </c>
      <c r="Q9" s="64" t="s">
        <v>79</v>
      </c>
    </row>
    <row r="10" spans="1:17" ht="27" customHeight="1" x14ac:dyDescent="0.25">
      <c r="A10" s="58">
        <v>6</v>
      </c>
      <c r="B10" s="54">
        <f>+Diez!$A$2</f>
        <v>18139</v>
      </c>
      <c r="C10" s="55" t="str">
        <f>+Diez!$B$2</f>
        <v>Fernando Diez</v>
      </c>
      <c r="D10" s="56">
        <f>+Diez!$P$4</f>
        <v>1</v>
      </c>
      <c r="E10" s="56">
        <f>+Diez!$P$5</f>
        <v>0</v>
      </c>
      <c r="F10" s="56">
        <f>+Diez!$P$6</f>
        <v>3</v>
      </c>
      <c r="G10" s="56">
        <f>+Diez!$P$7</f>
        <v>1</v>
      </c>
      <c r="H10" s="56">
        <f>+Diez!$P$8</f>
        <v>1</v>
      </c>
      <c r="I10" s="56">
        <f>+Diez!$P$9</f>
        <v>0</v>
      </c>
      <c r="J10" s="56">
        <f>+Diez!$P$10</f>
        <v>0</v>
      </c>
      <c r="K10" s="56">
        <f>+Diez!$P$11</f>
        <v>0</v>
      </c>
      <c r="L10" s="56">
        <f>+Diez!$P$12</f>
        <v>0</v>
      </c>
      <c r="M10" s="56">
        <f>+Diez!$P$13</f>
        <v>0</v>
      </c>
      <c r="N10" s="56">
        <f>+Diez!$P$14</f>
        <v>0</v>
      </c>
      <c r="O10" s="56">
        <f>+Diez!$P$15</f>
        <v>0</v>
      </c>
      <c r="P10" s="57">
        <f>SUM(D10:O10)</f>
        <v>6</v>
      </c>
      <c r="Q10" s="64" t="s">
        <v>84</v>
      </c>
    </row>
    <row r="11" spans="1:17" ht="27" customHeight="1" x14ac:dyDescent="0.25">
      <c r="A11" s="58">
        <v>7</v>
      </c>
      <c r="B11" s="54">
        <f>+Arjona!$A$2</f>
        <v>22811</v>
      </c>
      <c r="C11" s="55" t="str">
        <f>+Arjona!$B$2</f>
        <v>Ramón Arjona</v>
      </c>
      <c r="D11" s="56">
        <f>+Arjona!$P$4</f>
        <v>1</v>
      </c>
      <c r="E11" s="56">
        <f>+Arjona!$P$5</f>
        <v>1</v>
      </c>
      <c r="F11" s="56">
        <f>+Arjona!$P$6</f>
        <v>3</v>
      </c>
      <c r="G11" s="56">
        <f>+Arjona!$P$7</f>
        <v>1</v>
      </c>
      <c r="H11" s="56">
        <f>+Arjona!$P$8</f>
        <v>0</v>
      </c>
      <c r="I11" s="56">
        <f>+Arjona!$P$9</f>
        <v>0</v>
      </c>
      <c r="J11" s="56">
        <f>+Arjona!$P$10</f>
        <v>0</v>
      </c>
      <c r="K11" s="56">
        <f>+Arjona!$P$11</f>
        <v>0</v>
      </c>
      <c r="L11" s="56">
        <f>+Arjona!$P$12</f>
        <v>0</v>
      </c>
      <c r="M11" s="56">
        <f>+Arjona!$P$13</f>
        <v>0</v>
      </c>
      <c r="N11" s="56">
        <f>+Arjona!$P$14</f>
        <v>0</v>
      </c>
      <c r="O11" s="56">
        <f>+Arjona!$P$15</f>
        <v>0</v>
      </c>
      <c r="P11" s="57">
        <f>SUM(D11:O11)</f>
        <v>6</v>
      </c>
      <c r="Q11" s="64" t="s">
        <v>83</v>
      </c>
    </row>
    <row r="12" spans="1:17" ht="27" customHeight="1" x14ac:dyDescent="0.25">
      <c r="A12" s="58">
        <v>8</v>
      </c>
      <c r="B12" s="54">
        <f>+Panisello!$A$2</f>
        <v>7296</v>
      </c>
      <c r="C12" s="55" t="str">
        <f>+Panisello!$B$2</f>
        <v>Eduardo Panisello</v>
      </c>
      <c r="D12" s="56">
        <f>+Panisello!$P$4</f>
        <v>1</v>
      </c>
      <c r="E12" s="56">
        <f>+Panisello!$P$5</f>
        <v>1</v>
      </c>
      <c r="F12" s="56">
        <f>+Panisello!$P$6</f>
        <v>3</v>
      </c>
      <c r="G12" s="56">
        <f>+Panisello!$P$7</f>
        <v>0</v>
      </c>
      <c r="H12" s="56">
        <f>+Panisello!$P$8</f>
        <v>0</v>
      </c>
      <c r="I12" s="56">
        <f>+Panisello!$P$9</f>
        <v>0</v>
      </c>
      <c r="J12" s="56">
        <f>+Panisello!$P$10</f>
        <v>0</v>
      </c>
      <c r="K12" s="56">
        <f>+Panisello!$P$11</f>
        <v>0</v>
      </c>
      <c r="L12" s="56">
        <f>+Panisello!$P$12</f>
        <v>0</v>
      </c>
      <c r="M12" s="56">
        <f>+Panisello!$P$13</f>
        <v>0</v>
      </c>
      <c r="N12" s="56">
        <f>+Panisello!$P$14</f>
        <v>0</v>
      </c>
      <c r="O12" s="56">
        <f>+Panisello!$P$15</f>
        <v>0</v>
      </c>
      <c r="P12" s="57">
        <f>SUM(D12:O12)</f>
        <v>5</v>
      </c>
      <c r="Q12" s="64" t="s">
        <v>81</v>
      </c>
    </row>
    <row r="13" spans="1:17" ht="27" customHeight="1" x14ac:dyDescent="0.25">
      <c r="A13" s="58">
        <v>9</v>
      </c>
      <c r="B13" s="54">
        <f>+Montse!$A$2</f>
        <v>20690</v>
      </c>
      <c r="C13" s="55" t="str">
        <f>+Montse!$B$2</f>
        <v>Montserrat Fuente</v>
      </c>
      <c r="D13" s="56">
        <f>+Montse!$P$4</f>
        <v>1</v>
      </c>
      <c r="E13" s="56">
        <f>+Montse!$P$5</f>
        <v>1</v>
      </c>
      <c r="F13" s="56">
        <f>+Montse!$P$6</f>
        <v>0</v>
      </c>
      <c r="G13" s="56">
        <f>+Montse!$P$7</f>
        <v>3</v>
      </c>
      <c r="H13" s="56">
        <f>+Montse!$P$8</f>
        <v>0</v>
      </c>
      <c r="I13" s="56">
        <f>+Montse!$P$9</f>
        <v>0</v>
      </c>
      <c r="J13" s="56">
        <f>+Montse!$P$10</f>
        <v>0</v>
      </c>
      <c r="K13" s="56">
        <f>+Montse!$P$11</f>
        <v>0</v>
      </c>
      <c r="L13" s="56">
        <f>+Montse!$P$12</f>
        <v>0</v>
      </c>
      <c r="M13" s="56">
        <f>+Montse!$P$13</f>
        <v>0</v>
      </c>
      <c r="N13" s="56">
        <f>+Montse!$P$14</f>
        <v>0</v>
      </c>
      <c r="O13" s="56">
        <f>+Montse!$P$15</f>
        <v>0</v>
      </c>
      <c r="P13" s="57">
        <f>SUM(D13:O13)</f>
        <v>5</v>
      </c>
      <c r="Q13" s="64" t="s">
        <v>77</v>
      </c>
    </row>
    <row r="14" spans="1:17" ht="27" customHeight="1" x14ac:dyDescent="0.25">
      <c r="A14" s="58">
        <v>10</v>
      </c>
      <c r="B14" s="54">
        <f>+Bañeza!$A$2</f>
        <v>23833</v>
      </c>
      <c r="C14" s="55" t="str">
        <f>+Bañeza!$B$2</f>
        <v>Jose Manuel Bañeza Paniagua</v>
      </c>
      <c r="D14" s="56">
        <f>+Bañeza!$P$4</f>
        <v>0</v>
      </c>
      <c r="E14" s="56">
        <f>+Bañeza!$P$5</f>
        <v>1</v>
      </c>
      <c r="F14" s="56">
        <f>+Bañeza!$P$6</f>
        <v>1</v>
      </c>
      <c r="G14" s="56">
        <f>+Bañeza!$P$7</f>
        <v>1</v>
      </c>
      <c r="H14" s="56">
        <f>+Bañeza!$P$8</f>
        <v>0</v>
      </c>
      <c r="I14" s="56">
        <f>+Bañeza!$P$9</f>
        <v>0</v>
      </c>
      <c r="J14" s="56">
        <f>+Bañeza!$P$10</f>
        <v>0</v>
      </c>
      <c r="K14" s="56">
        <f>+Bañeza!$P$11</f>
        <v>0</v>
      </c>
      <c r="L14" s="56">
        <f>+Bañeza!$P$12</f>
        <v>0</v>
      </c>
      <c r="M14" s="56">
        <f>+Bañeza!$P$13</f>
        <v>0</v>
      </c>
      <c r="N14" s="56">
        <f>+Bañeza!$P$14</f>
        <v>0</v>
      </c>
      <c r="O14" s="56">
        <f>+Bañeza!$P$15</f>
        <v>0</v>
      </c>
      <c r="P14" s="57">
        <f>SUM(D14:O14)</f>
        <v>3</v>
      </c>
      <c r="Q14" s="64" t="s">
        <v>88</v>
      </c>
    </row>
    <row r="15" spans="1:17" ht="27" customHeight="1" x14ac:dyDescent="0.25">
      <c r="A15" s="58">
        <v>11</v>
      </c>
      <c r="B15" s="54">
        <f>+Bellmont!$A$2</f>
        <v>23944</v>
      </c>
      <c r="C15" s="55" t="str">
        <f>+Bellmont!$B$2</f>
        <v>Antonio Bellmont Corrochano</v>
      </c>
      <c r="D15" s="56">
        <f>+Bellmont!$P$4</f>
        <v>0</v>
      </c>
      <c r="E15" s="56">
        <f>+Bellmont!$P$5</f>
        <v>1</v>
      </c>
      <c r="F15" s="56">
        <f>+Bellmont!$P$6</f>
        <v>0</v>
      </c>
      <c r="G15" s="56">
        <f>+Bellmont!$P$7</f>
        <v>1</v>
      </c>
      <c r="H15" s="56">
        <f>+Bellmont!$P$8</f>
        <v>0</v>
      </c>
      <c r="I15" s="56">
        <f>+Bellmont!$P$9</f>
        <v>0</v>
      </c>
      <c r="J15" s="56">
        <f>+Bellmont!$P$10</f>
        <v>0</v>
      </c>
      <c r="K15" s="56">
        <f>+Bellmont!$P$11</f>
        <v>0</v>
      </c>
      <c r="L15" s="56">
        <f>+Bellmont!$P$12</f>
        <v>0</v>
      </c>
      <c r="M15" s="56">
        <f>+Bellmont!$P$13</f>
        <v>0</v>
      </c>
      <c r="N15" s="56">
        <f>+Bellmont!$P$14</f>
        <v>0</v>
      </c>
      <c r="O15" s="56">
        <f>+Bellmont!$P$15</f>
        <v>0</v>
      </c>
      <c r="P15" s="57">
        <f>SUM(D15:O15)</f>
        <v>2</v>
      </c>
      <c r="Q15" s="64" t="s">
        <v>102</v>
      </c>
    </row>
    <row r="16" spans="1:17" ht="27" customHeight="1" x14ac:dyDescent="0.25">
      <c r="A16" s="58">
        <v>12</v>
      </c>
      <c r="B16" s="54">
        <f>+Arguedas!$A$2</f>
        <v>21737</v>
      </c>
      <c r="C16" s="55" t="str">
        <f>+Arguedas!$B$2</f>
        <v>Javier Arguedas</v>
      </c>
      <c r="D16" s="56">
        <f>+Arguedas!$P$4</f>
        <v>0</v>
      </c>
      <c r="E16" s="56">
        <f>+Arguedas!$P$5</f>
        <v>1</v>
      </c>
      <c r="F16" s="56">
        <f>+Arguedas!$P$6</f>
        <v>0</v>
      </c>
      <c r="G16" s="56">
        <f>+Arguedas!$P$7</f>
        <v>1</v>
      </c>
      <c r="H16" s="56">
        <f>+Arguedas!$P$8</f>
        <v>0</v>
      </c>
      <c r="I16" s="56">
        <f>+Arguedas!$P$9</f>
        <v>0</v>
      </c>
      <c r="J16" s="56">
        <f>+Arguedas!$P$10</f>
        <v>0</v>
      </c>
      <c r="K16" s="56">
        <f>+Arguedas!$P$11</f>
        <v>0</v>
      </c>
      <c r="L16" s="56">
        <f>+Arguedas!$P$12</f>
        <v>0</v>
      </c>
      <c r="M16" s="56">
        <f>+Arguedas!$P$13</f>
        <v>0</v>
      </c>
      <c r="N16" s="56">
        <f>+Arguedas!$P$14</f>
        <v>0</v>
      </c>
      <c r="O16" s="56">
        <f>+Arguedas!$P$15</f>
        <v>0</v>
      </c>
      <c r="P16" s="57">
        <f>SUM(D16:O16)</f>
        <v>2</v>
      </c>
      <c r="Q16" s="64" t="s">
        <v>87</v>
      </c>
    </row>
    <row r="17" spans="1:17" ht="27" customHeight="1" x14ac:dyDescent="0.25">
      <c r="A17" s="58">
        <v>13</v>
      </c>
      <c r="B17" s="54">
        <f>+Julián!$A$2</f>
        <v>22741</v>
      </c>
      <c r="C17" s="55" t="str">
        <f>+Julián!$B$2</f>
        <v>Julián Fernández Rejas</v>
      </c>
      <c r="D17" s="56">
        <f>+Julián!$P$4</f>
        <v>0</v>
      </c>
      <c r="E17" s="56">
        <f>+Julián!$P$5</f>
        <v>0</v>
      </c>
      <c r="F17" s="56">
        <f>+Julián!$P$6</f>
        <v>1</v>
      </c>
      <c r="G17" s="56">
        <f>+Julián!$P$7</f>
        <v>0</v>
      </c>
      <c r="H17" s="56">
        <f>+Julián!$P$8</f>
        <v>1</v>
      </c>
      <c r="I17" s="56">
        <f>+Julián!$P$9</f>
        <v>0</v>
      </c>
      <c r="J17" s="56">
        <f>+Julián!$P$10</f>
        <v>0</v>
      </c>
      <c r="K17" s="56">
        <f>+Julián!$P$11</f>
        <v>0</v>
      </c>
      <c r="L17" s="56">
        <f>+Julián!$P$12</f>
        <v>0</v>
      </c>
      <c r="M17" s="56">
        <f>+Julián!$P$13</f>
        <v>0</v>
      </c>
      <c r="N17" s="56">
        <f>+Julián!$P$14</f>
        <v>0</v>
      </c>
      <c r="O17" s="56">
        <f>+Julián!$P$15</f>
        <v>0</v>
      </c>
      <c r="P17" s="57">
        <f>SUM(D17:O17)</f>
        <v>2</v>
      </c>
      <c r="Q17" s="23" t="s">
        <v>100</v>
      </c>
    </row>
    <row r="18" spans="1:17" ht="27" customHeight="1" x14ac:dyDescent="0.25">
      <c r="A18" s="58">
        <v>14</v>
      </c>
      <c r="B18" s="54" t="str">
        <f>+N!$A$2</f>
        <v>NºFeder</v>
      </c>
      <c r="C18" s="55" t="str">
        <f>+N!$B$2</f>
        <v>Nombre</v>
      </c>
      <c r="D18" s="56">
        <f>+N!$P$4</f>
        <v>0</v>
      </c>
      <c r="E18" s="56">
        <f>+N!$P$5</f>
        <v>0</v>
      </c>
      <c r="F18" s="56">
        <f>+N!$P$6</f>
        <v>0</v>
      </c>
      <c r="G18" s="56">
        <f>+N!$P$7</f>
        <v>0</v>
      </c>
      <c r="H18" s="56">
        <f>+N!$P$8</f>
        <v>0</v>
      </c>
      <c r="I18" s="56">
        <f>+N!$P$9</f>
        <v>0</v>
      </c>
      <c r="J18" s="56">
        <f>+N!$P$10</f>
        <v>0</v>
      </c>
      <c r="K18" s="56">
        <f>+N!$P$11</f>
        <v>0</v>
      </c>
      <c r="L18" s="56">
        <f>+N!$P$12</f>
        <v>0</v>
      </c>
      <c r="M18" s="56">
        <f>+N!$P$13</f>
        <v>0</v>
      </c>
      <c r="N18" s="56">
        <f>+N!$P$14</f>
        <v>0</v>
      </c>
      <c r="O18" s="56">
        <f>+N!$P$15</f>
        <v>0</v>
      </c>
      <c r="P18" s="57">
        <f t="shared" ref="P18:P24" si="0">SUM(D18:O18)</f>
        <v>0</v>
      </c>
      <c r="Q18" s="23" t="s">
        <v>2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+Ñ!$P$4</f>
        <v>0</v>
      </c>
      <c r="E19" s="56">
        <f>+Ñ!$P$5</f>
        <v>0</v>
      </c>
      <c r="F19" s="56">
        <f>+Ñ!$P$6</f>
        <v>0</v>
      </c>
      <c r="G19" s="56">
        <f>+Ñ!$P$7</f>
        <v>0</v>
      </c>
      <c r="H19" s="56">
        <f>+Ñ!$P$8</f>
        <v>0</v>
      </c>
      <c r="I19" s="56">
        <f>+Ñ!$P$9</f>
        <v>0</v>
      </c>
      <c r="J19" s="56">
        <f>+Ñ!$P$10</f>
        <v>0</v>
      </c>
      <c r="K19" s="56">
        <f>+Ñ!$P$11</f>
        <v>0</v>
      </c>
      <c r="L19" s="56">
        <f>+Ñ!$P$12</f>
        <v>0</v>
      </c>
      <c r="M19" s="56">
        <f>+Ñ!$P$13</f>
        <v>0</v>
      </c>
      <c r="N19" s="56">
        <f>+Ñ!$P$14</f>
        <v>0</v>
      </c>
      <c r="O19" s="56">
        <f>+Ñ!$P$15</f>
        <v>0</v>
      </c>
      <c r="P19" s="57">
        <f t="shared" si="0"/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7">
    <sortCondition descending="1" ref="P5:P17"/>
    <sortCondition ref="C5:C17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B5" sqref="B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</v>
      </c>
      <c r="E2" s="11"/>
      <c r="F2" s="11"/>
      <c r="G2" s="12"/>
      <c r="H2" s="9" t="s">
        <v>38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24</v>
      </c>
      <c r="B4" s="155" t="s">
        <v>19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45599</v>
      </c>
      <c r="M4" s="153">
        <v>45620</v>
      </c>
      <c r="N4" s="153">
        <v>45627</v>
      </c>
      <c r="O4" s="153">
        <v>45648</v>
      </c>
      <c r="P4" s="154" t="s">
        <v>0</v>
      </c>
      <c r="Q4" s="20" t="s">
        <v>89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0</v>
      </c>
      <c r="J5" s="149">
        <f>+Arriaga!$H$10</f>
        <v>0</v>
      </c>
      <c r="K5" s="149">
        <f>+Arriaga!$H$11</f>
        <v>0</v>
      </c>
      <c r="L5" s="149">
        <f>+Arriaga!$H$12</f>
        <v>0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2639</v>
      </c>
      <c r="Q5" s="64" t="s">
        <v>85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507</v>
      </c>
      <c r="F6" s="56">
        <f>+López!$H$6</f>
        <v>521</v>
      </c>
      <c r="G6" s="56">
        <f>+López!$H$7</f>
        <v>529</v>
      </c>
      <c r="H6" s="56">
        <f>+López!$H$8</f>
        <v>523</v>
      </c>
      <c r="I6" s="56">
        <f>+López!$H$9</f>
        <v>0</v>
      </c>
      <c r="J6" s="56">
        <f>+López!$H$10</f>
        <v>0</v>
      </c>
      <c r="K6" s="56">
        <f>+López!$H$11</f>
        <v>0</v>
      </c>
      <c r="L6" s="56">
        <f>+López!$H$12</f>
        <v>0</v>
      </c>
      <c r="M6" s="56">
        <f>+López!$H$13</f>
        <v>0</v>
      </c>
      <c r="N6" s="56">
        <f>+López!$H$14</f>
        <v>0</v>
      </c>
      <c r="O6" s="56">
        <f>+López!$H$15</f>
        <v>0</v>
      </c>
      <c r="P6" s="57">
        <f>SUM(D6:O6)</f>
        <v>2577</v>
      </c>
      <c r="Q6" s="64" t="s">
        <v>78</v>
      </c>
    </row>
    <row r="7" spans="1:17" ht="27" customHeight="1" x14ac:dyDescent="0.25">
      <c r="A7" s="58">
        <v>3</v>
      </c>
      <c r="B7" s="54">
        <f>+Flores!$A$2</f>
        <v>21927</v>
      </c>
      <c r="C7" s="55" t="str">
        <f>+Flores!$B$2</f>
        <v>Carlos Flores</v>
      </c>
      <c r="D7" s="56">
        <f>+Flores!$H$4</f>
        <v>514</v>
      </c>
      <c r="E7" s="56">
        <f>+Flores!$H$5</f>
        <v>505</v>
      </c>
      <c r="F7" s="56">
        <f>+Flores!$H$6</f>
        <v>514</v>
      </c>
      <c r="G7" s="56">
        <f>+Flores!$H$7</f>
        <v>524</v>
      </c>
      <c r="H7" s="56">
        <f>+Flores!$H$8</f>
        <v>512</v>
      </c>
      <c r="I7" s="56">
        <f>+Flores!$H$9</f>
        <v>0</v>
      </c>
      <c r="J7" s="56">
        <f>+Flores!$H$10</f>
        <v>0</v>
      </c>
      <c r="K7" s="56">
        <f>+Flores!$H$11</f>
        <v>0</v>
      </c>
      <c r="L7" s="56">
        <f>+Flores!$H$12</f>
        <v>0</v>
      </c>
      <c r="M7" s="56">
        <f>+Flores!$H$13</f>
        <v>0</v>
      </c>
      <c r="N7" s="56">
        <f>+Flores!$H$14</f>
        <v>0</v>
      </c>
      <c r="O7" s="56">
        <f>+Flores!$H$15</f>
        <v>0</v>
      </c>
      <c r="P7" s="57">
        <f>SUM(D7:O7)</f>
        <v>2569</v>
      </c>
      <c r="Q7" s="64" t="s">
        <v>80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+Grzegorz!$H$4</f>
        <v>517</v>
      </c>
      <c r="E8" s="56">
        <f>+Grzegorz!$H$5</f>
        <v>508</v>
      </c>
      <c r="F8" s="56">
        <f>+Grzegorz!$H$6</f>
        <v>512</v>
      </c>
      <c r="G8" s="56">
        <f>+Grzegorz!$H$7</f>
        <v>521</v>
      </c>
      <c r="H8" s="56">
        <f>+Grzegorz!$H$8</f>
        <v>501</v>
      </c>
      <c r="I8" s="56">
        <f>+Grzegorz!$H$9</f>
        <v>0</v>
      </c>
      <c r="J8" s="56">
        <f>+Grzegorz!$H$10</f>
        <v>0</v>
      </c>
      <c r="K8" s="56">
        <f>+Grzegorz!$H$11</f>
        <v>0</v>
      </c>
      <c r="L8" s="56">
        <f>+Grzegorz!$H$12</f>
        <v>0</v>
      </c>
      <c r="M8" s="56">
        <f>+Grzegorz!$H$13</f>
        <v>0</v>
      </c>
      <c r="N8" s="56">
        <f>+Grzegorz!$H$14</f>
        <v>0</v>
      </c>
      <c r="O8" s="56">
        <f>+Grzegorz!$H$15</f>
        <v>0</v>
      </c>
      <c r="P8" s="57">
        <f>SUM(D8:O8)</f>
        <v>2559</v>
      </c>
      <c r="Q8" s="64" t="s">
        <v>82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0</v>
      </c>
      <c r="K9" s="56">
        <f>+Diez!$H$11</f>
        <v>0</v>
      </c>
      <c r="L9" s="56">
        <f>+Diez!$H$12</f>
        <v>0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2087</v>
      </c>
      <c r="Q9" s="64" t="s">
        <v>84</v>
      </c>
    </row>
    <row r="10" spans="1:17" ht="27" customHeight="1" x14ac:dyDescent="0.25">
      <c r="A10" s="58">
        <v>6</v>
      </c>
      <c r="B10" s="54">
        <f>+Arjona!$A$2</f>
        <v>22811</v>
      </c>
      <c r="C10" s="55" t="str">
        <f>+Arjona!$B$2</f>
        <v>Ramón Arjona</v>
      </c>
      <c r="D10" s="56">
        <f>+Arjona!$H$4</f>
        <v>506</v>
      </c>
      <c r="E10" s="56">
        <f>+Arjona!$H$5</f>
        <v>492</v>
      </c>
      <c r="F10" s="56">
        <f>+Arjona!$H$6</f>
        <v>519</v>
      </c>
      <c r="G10" s="56">
        <f>+Arjona!$H$7</f>
        <v>471</v>
      </c>
      <c r="H10" s="56">
        <f>+Arjona!$H$8</f>
        <v>0</v>
      </c>
      <c r="I10" s="56">
        <f>+Arjona!$H$9</f>
        <v>0</v>
      </c>
      <c r="J10" s="56">
        <f>+Arjona!$H$10</f>
        <v>0</v>
      </c>
      <c r="K10" s="56">
        <f>+Arjona!$H$11</f>
        <v>0</v>
      </c>
      <c r="L10" s="56">
        <f>+Arjona!$H$12</f>
        <v>0</v>
      </c>
      <c r="M10" s="56">
        <f>+Arjona!$H$13</f>
        <v>0</v>
      </c>
      <c r="N10" s="56">
        <f>+Arjona!$H$14</f>
        <v>0</v>
      </c>
      <c r="O10" s="56">
        <f>+Arjona!$H$15</f>
        <v>0</v>
      </c>
      <c r="P10" s="57">
        <f>SUM(D10:O10)</f>
        <v>1988</v>
      </c>
      <c r="Q10" s="64" t="s">
        <v>83</v>
      </c>
    </row>
    <row r="11" spans="1:17" ht="27" customHeight="1" x14ac:dyDescent="0.25">
      <c r="A11" s="58">
        <v>7</v>
      </c>
      <c r="B11" s="54">
        <f>+Panisello!$A$2</f>
        <v>7296</v>
      </c>
      <c r="C11" s="55" t="str">
        <f>+Panisello!$B$2</f>
        <v>Eduardo Panisello</v>
      </c>
      <c r="D11" s="56">
        <f>+Panisello!$H$4</f>
        <v>523</v>
      </c>
      <c r="E11" s="56">
        <f>+Panisello!$H$5</f>
        <v>515</v>
      </c>
      <c r="F11" s="56">
        <f>+Panisello!$H$6</f>
        <v>538</v>
      </c>
      <c r="G11" s="56">
        <f>+Panisello!$H$7</f>
        <v>0</v>
      </c>
      <c r="H11" s="56">
        <f>+Panisello!$H$8</f>
        <v>0</v>
      </c>
      <c r="I11" s="56">
        <f>+Panisello!$H$9</f>
        <v>0</v>
      </c>
      <c r="J11" s="56">
        <f>+Panisello!$H$10</f>
        <v>0</v>
      </c>
      <c r="K11" s="56">
        <f>+Panisello!$H$11</f>
        <v>0</v>
      </c>
      <c r="L11" s="56">
        <f>+Panisello!$H$12</f>
        <v>0</v>
      </c>
      <c r="M11" s="56">
        <f>+Panisello!$H$13</f>
        <v>0</v>
      </c>
      <c r="N11" s="56">
        <f>+Panisello!$H$14</f>
        <v>0</v>
      </c>
      <c r="O11" s="56">
        <f>+Panisello!$H$15</f>
        <v>0</v>
      </c>
      <c r="P11" s="57">
        <f>SUM(D11:O11)</f>
        <v>1576</v>
      </c>
      <c r="Q11" s="64" t="s">
        <v>81</v>
      </c>
    </row>
    <row r="12" spans="1:17" ht="27" customHeight="1" x14ac:dyDescent="0.25">
      <c r="A12" s="58">
        <v>8</v>
      </c>
      <c r="B12" s="54">
        <f>+Pablo!$A$2</f>
        <v>25762</v>
      </c>
      <c r="C12" s="55" t="str">
        <f>+Pablo!$B$2</f>
        <v>Pablo Muñoz</v>
      </c>
      <c r="D12" s="56">
        <f>+Pablo!$H$4</f>
        <v>501</v>
      </c>
      <c r="E12" s="56">
        <f>+Pablo!$H$5</f>
        <v>507</v>
      </c>
      <c r="F12" s="56">
        <f>+Pablo!$H$6</f>
        <v>530</v>
      </c>
      <c r="G12" s="56">
        <f>+Pablo!$H$7</f>
        <v>0</v>
      </c>
      <c r="H12" s="56">
        <f>+Pablo!$H$8</f>
        <v>0</v>
      </c>
      <c r="I12" s="56">
        <f>+Pablo!$H$9</f>
        <v>0</v>
      </c>
      <c r="J12" s="56">
        <f>+Pablo!$H$10</f>
        <v>0</v>
      </c>
      <c r="K12" s="56">
        <f>+Pablo!$H$11</f>
        <v>0</v>
      </c>
      <c r="L12" s="56">
        <f>+Pablo!$H$12</f>
        <v>0</v>
      </c>
      <c r="M12" s="56">
        <f>+Pablo!$H$13</f>
        <v>0</v>
      </c>
      <c r="N12" s="56">
        <f>+Pablo!$H$14</f>
        <v>0</v>
      </c>
      <c r="O12" s="56">
        <f>+Pablo!$H$15</f>
        <v>0</v>
      </c>
      <c r="P12" s="57">
        <f>SUM(D12:O12)</f>
        <v>1538</v>
      </c>
      <c r="Q12" s="64" t="s">
        <v>79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+Bañeza!$H$4</f>
        <v>0</v>
      </c>
      <c r="E13" s="56">
        <f>+Bañeza!$H$5</f>
        <v>516</v>
      </c>
      <c r="F13" s="56">
        <f>+Bañeza!$H$6</f>
        <v>505</v>
      </c>
      <c r="G13" s="56">
        <f>+Bañeza!$H$7</f>
        <v>496</v>
      </c>
      <c r="H13" s="56">
        <f>+Bañeza!$H$8</f>
        <v>0</v>
      </c>
      <c r="I13" s="56">
        <f>+Bañeza!$H$9</f>
        <v>0</v>
      </c>
      <c r="J13" s="56">
        <f>+Bañeza!$H$10</f>
        <v>0</v>
      </c>
      <c r="K13" s="56">
        <f>+Bañeza!$H$11</f>
        <v>0</v>
      </c>
      <c r="L13" s="56">
        <f>+Bañeza!$H$12</f>
        <v>0</v>
      </c>
      <c r="M13" s="56">
        <f>+Bañeza!$H$13</f>
        <v>0</v>
      </c>
      <c r="N13" s="56">
        <f>+Bañeza!$H$14</f>
        <v>0</v>
      </c>
      <c r="O13" s="56">
        <f>+Bañeza!$H$15</f>
        <v>0</v>
      </c>
      <c r="P13" s="57">
        <f>SUM(D13:O13)</f>
        <v>1517</v>
      </c>
      <c r="Q13" s="64" t="s">
        <v>88</v>
      </c>
    </row>
    <row r="14" spans="1:17" ht="27" customHeight="1" x14ac:dyDescent="0.25">
      <c r="A14" s="58">
        <v>10</v>
      </c>
      <c r="B14" s="54">
        <f>+Montse!$A$2</f>
        <v>20690</v>
      </c>
      <c r="C14" s="55" t="str">
        <f>+Montse!$B$2</f>
        <v>Montserrat Fuente</v>
      </c>
      <c r="D14" s="56">
        <f>+Montse!$H$4</f>
        <v>396</v>
      </c>
      <c r="E14" s="56">
        <f>+Montse!$H$5</f>
        <v>374</v>
      </c>
      <c r="F14" s="56">
        <f>+Montse!$H$6</f>
        <v>0</v>
      </c>
      <c r="G14" s="56">
        <f>+Montse!$H$7</f>
        <v>408</v>
      </c>
      <c r="H14" s="56">
        <f>+Montse!$H$8</f>
        <v>0</v>
      </c>
      <c r="I14" s="56">
        <f>+Montse!$H$9</f>
        <v>0</v>
      </c>
      <c r="J14" s="56">
        <f>+Montse!$H$10</f>
        <v>0</v>
      </c>
      <c r="K14" s="56">
        <f>+Montse!$H$11</f>
        <v>0</v>
      </c>
      <c r="L14" s="56">
        <f>+Montse!$H$12</f>
        <v>0</v>
      </c>
      <c r="M14" s="56">
        <f>+Montse!$H$13</f>
        <v>0</v>
      </c>
      <c r="N14" s="56">
        <f>+Montse!$H$14</f>
        <v>0</v>
      </c>
      <c r="O14" s="56">
        <f>+Montse!$H$15</f>
        <v>0</v>
      </c>
      <c r="P14" s="57">
        <f>SUM(D14:O14)</f>
        <v>1178</v>
      </c>
      <c r="Q14" s="64" t="s">
        <v>77</v>
      </c>
    </row>
    <row r="15" spans="1:17" ht="27" customHeight="1" x14ac:dyDescent="0.25">
      <c r="A15" s="58">
        <v>11</v>
      </c>
      <c r="B15" s="54">
        <f>+Julián!$A$2</f>
        <v>22741</v>
      </c>
      <c r="C15" s="55" t="str">
        <f>+Julián!$B$2</f>
        <v>Julián Fernández Rejas</v>
      </c>
      <c r="D15" s="56">
        <f>+Julián!$H$4</f>
        <v>0</v>
      </c>
      <c r="E15" s="56">
        <f>+Julián!$H$5</f>
        <v>0</v>
      </c>
      <c r="F15" s="56">
        <f>+Julián!$H$6</f>
        <v>566</v>
      </c>
      <c r="G15" s="56">
        <f>+Julián!$H$7</f>
        <v>0</v>
      </c>
      <c r="H15" s="56">
        <f>+Julián!$H$8</f>
        <v>529</v>
      </c>
      <c r="I15" s="56">
        <f>+Julián!$H$9</f>
        <v>0</v>
      </c>
      <c r="J15" s="56">
        <f>+Julián!$H$10</f>
        <v>0</v>
      </c>
      <c r="K15" s="56">
        <f>+Julián!$H$11</f>
        <v>0</v>
      </c>
      <c r="L15" s="56">
        <f>+Julián!$H$12</f>
        <v>0</v>
      </c>
      <c r="M15" s="56">
        <f>+Julián!$H$13</f>
        <v>0</v>
      </c>
      <c r="N15" s="56">
        <f>+Julián!$H$14</f>
        <v>0</v>
      </c>
      <c r="O15" s="56">
        <f>+Julián!$H$15</f>
        <v>0</v>
      </c>
      <c r="P15" s="57">
        <f>SUM(D15:O15)</f>
        <v>1095</v>
      </c>
      <c r="Q15" s="23" t="s">
        <v>100</v>
      </c>
    </row>
    <row r="16" spans="1:17" ht="27" customHeight="1" x14ac:dyDescent="0.25">
      <c r="A16" s="58">
        <v>12</v>
      </c>
      <c r="B16" s="54">
        <f>+Arguedas!$A$2</f>
        <v>21737</v>
      </c>
      <c r="C16" s="55" t="str">
        <f>+Arguedas!$B$2</f>
        <v>Javier Arguedas</v>
      </c>
      <c r="D16" s="56">
        <f>+Arguedas!$H$4</f>
        <v>0</v>
      </c>
      <c r="E16" s="56">
        <f>+Arguedas!$H$5</f>
        <v>526</v>
      </c>
      <c r="F16" s="56">
        <f>+Arguedas!$H$6</f>
        <v>0</v>
      </c>
      <c r="G16" s="56">
        <f>+Arguedas!$H$7</f>
        <v>515</v>
      </c>
      <c r="H16" s="56">
        <f>+Arguedas!$H$8</f>
        <v>0</v>
      </c>
      <c r="I16" s="56">
        <f>+Arguedas!$H$9</f>
        <v>0</v>
      </c>
      <c r="J16" s="56">
        <f>+Arguedas!$H$10</f>
        <v>0</v>
      </c>
      <c r="K16" s="56">
        <f>+Arguedas!$H$11</f>
        <v>0</v>
      </c>
      <c r="L16" s="56">
        <f>+Arguedas!$H$12</f>
        <v>0</v>
      </c>
      <c r="M16" s="56">
        <f>+Arguedas!$H$13</f>
        <v>0</v>
      </c>
      <c r="N16" s="56">
        <f>+Arguedas!$H$14</f>
        <v>0</v>
      </c>
      <c r="O16" s="56">
        <f>+Arguedas!$H$15</f>
        <v>0</v>
      </c>
      <c r="P16" s="57">
        <f>SUM(D16:O16)</f>
        <v>1041</v>
      </c>
      <c r="Q16" s="64" t="s">
        <v>87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+Bellmont!$H$4</f>
        <v>0</v>
      </c>
      <c r="E17" s="56">
        <f>+Bellmont!$H$5</f>
        <v>480</v>
      </c>
      <c r="F17" s="56">
        <f>+Bellmont!$H$6</f>
        <v>0</v>
      </c>
      <c r="G17" s="56">
        <f>+Bellmont!$H$7</f>
        <v>479</v>
      </c>
      <c r="H17" s="56">
        <f>+Bellmont!$H$8</f>
        <v>0</v>
      </c>
      <c r="I17" s="56">
        <f>+Bellmont!$H$9</f>
        <v>0</v>
      </c>
      <c r="J17" s="56">
        <f>+Bellmont!$H$10</f>
        <v>0</v>
      </c>
      <c r="K17" s="56">
        <f>+Bellmont!$H$11</f>
        <v>0</v>
      </c>
      <c r="L17" s="56">
        <f>+Bellmont!$H$12</f>
        <v>0</v>
      </c>
      <c r="M17" s="56">
        <f>+Bellmont!$H$13</f>
        <v>0</v>
      </c>
      <c r="N17" s="56">
        <f>+Bellmont!$H$14</f>
        <v>0</v>
      </c>
      <c r="O17" s="56">
        <f>+Bellmont!$H$15</f>
        <v>0</v>
      </c>
      <c r="P17" s="57">
        <f>SUM(D17:O17)</f>
        <v>959</v>
      </c>
      <c r="Q17" s="64" t="s">
        <v>102</v>
      </c>
    </row>
    <row r="18" spans="1:17" ht="27" customHeight="1" x14ac:dyDescent="0.25">
      <c r="A18" s="58">
        <v>14</v>
      </c>
      <c r="B18" s="54" t="str">
        <f>+N!$A$2</f>
        <v>NºFeder</v>
      </c>
      <c r="C18" s="55" t="str">
        <f>+N!$B$2</f>
        <v>Nombre</v>
      </c>
      <c r="D18" s="56">
        <f>+N!$H$4</f>
        <v>0</v>
      </c>
      <c r="E18" s="56">
        <f>+N!$H$5</f>
        <v>0</v>
      </c>
      <c r="F18" s="56">
        <f>+N!$H$6</f>
        <v>0</v>
      </c>
      <c r="G18" s="56">
        <f>+N!$H$7</f>
        <v>0</v>
      </c>
      <c r="H18" s="56">
        <f>+N!$H$8</f>
        <v>0</v>
      </c>
      <c r="I18" s="56">
        <f>+N!$H$9</f>
        <v>0</v>
      </c>
      <c r="J18" s="56">
        <f>+N!$H$10</f>
        <v>0</v>
      </c>
      <c r="K18" s="56">
        <f>+N!$H$11</f>
        <v>0</v>
      </c>
      <c r="L18" s="56">
        <f>+N!$H$12</f>
        <v>0</v>
      </c>
      <c r="M18" s="56">
        <f>+N!$H$13</f>
        <v>0</v>
      </c>
      <c r="N18" s="56">
        <f>+N!$H$14</f>
        <v>0</v>
      </c>
      <c r="O18" s="56">
        <f>+N!$H$15</f>
        <v>0</v>
      </c>
      <c r="P18" s="57">
        <f t="shared" ref="P18:P24" si="0">SUM(D18:O18)</f>
        <v>0</v>
      </c>
      <c r="Q18" s="23" t="s">
        <v>2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+Ñ!$H$4</f>
        <v>0</v>
      </c>
      <c r="E19" s="56">
        <f>+Ñ!$H$5</f>
        <v>0</v>
      </c>
      <c r="F19" s="56">
        <f>+Ñ!$H$6</f>
        <v>0</v>
      </c>
      <c r="G19" s="56">
        <f>+Ñ!$H$7</f>
        <v>0</v>
      </c>
      <c r="H19" s="56">
        <f>+Ñ!$H$8</f>
        <v>0</v>
      </c>
      <c r="I19" s="56">
        <f>+Ñ!$H$9</f>
        <v>0</v>
      </c>
      <c r="J19" s="56">
        <f>+Ñ!$H$10</f>
        <v>0</v>
      </c>
      <c r="K19" s="56">
        <f>+Ñ!$H$11</f>
        <v>0</v>
      </c>
      <c r="L19" s="56">
        <f>+Ñ!$H$12</f>
        <v>0</v>
      </c>
      <c r="M19" s="56">
        <f>+Ñ!$H$13</f>
        <v>0</v>
      </c>
      <c r="N19" s="56">
        <f>+Ñ!$H$14</f>
        <v>0</v>
      </c>
      <c r="O19" s="56">
        <f>+Ñ!$H$15</f>
        <v>0</v>
      </c>
      <c r="P19" s="57">
        <f t="shared" si="0"/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7">
    <sortCondition descending="1" ref="P5:P17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B7" sqref="B7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40</v>
      </c>
      <c r="C5" s="25"/>
      <c r="D5" s="25"/>
      <c r="E5" s="25"/>
      <c r="F5" s="25"/>
      <c r="G5" s="25"/>
    </row>
    <row r="6" spans="1:10" ht="48" thickBot="1" x14ac:dyDescent="0.3">
      <c r="A6" s="64" t="s">
        <v>41</v>
      </c>
      <c r="B6" s="144" t="s">
        <v>57</v>
      </c>
      <c r="C6" s="145" t="s">
        <v>1</v>
      </c>
      <c r="D6" s="142" t="s">
        <v>43</v>
      </c>
      <c r="E6" s="142" t="s">
        <v>46</v>
      </c>
      <c r="F6" s="142" t="s">
        <v>47</v>
      </c>
      <c r="G6" s="142" t="s">
        <v>11</v>
      </c>
      <c r="H6" s="142" t="s">
        <v>42</v>
      </c>
      <c r="I6" s="143" t="s">
        <v>48</v>
      </c>
      <c r="J6" s="64" t="s">
        <v>89</v>
      </c>
    </row>
    <row r="7" spans="1:10" ht="27" customHeight="1" x14ac:dyDescent="0.25">
      <c r="A7" s="64" t="s">
        <v>100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2</v>
      </c>
      <c r="E7" s="139">
        <f>+Julián!$S$16</f>
        <v>96</v>
      </c>
      <c r="F7" s="140">
        <f>+Julián!$H$20</f>
        <v>566</v>
      </c>
      <c r="G7" s="146">
        <f>+Julián!$H$22</f>
        <v>6.7579908675799091E-2</v>
      </c>
      <c r="H7" s="140">
        <f>+Julián!$H$16</f>
        <v>1095</v>
      </c>
      <c r="I7" s="141">
        <f>+H7/D7</f>
        <v>547.5</v>
      </c>
      <c r="J7" s="64" t="s">
        <v>100</v>
      </c>
    </row>
    <row r="8" spans="1:10" ht="27" customHeight="1" x14ac:dyDescent="0.25">
      <c r="A8" s="64" t="s">
        <v>85</v>
      </c>
      <c r="B8" s="4">
        <f>+Arriaga!$A$2</f>
        <v>16537</v>
      </c>
      <c r="C8" s="6" t="str">
        <f>+Arriaga!$B$2</f>
        <v>Francisco Arriaga</v>
      </c>
      <c r="D8" s="127">
        <f>+Arriaga!$L$16</f>
        <v>5</v>
      </c>
      <c r="E8" s="127">
        <f>+Arriaga!$S$16</f>
        <v>95</v>
      </c>
      <c r="F8" s="128">
        <f>+Arriaga!$H$20</f>
        <v>547</v>
      </c>
      <c r="G8" s="146">
        <f>+Arriaga!$H$22</f>
        <v>7.3891625615763554E-2</v>
      </c>
      <c r="H8" s="128">
        <f>+Arriaga!$H$16</f>
        <v>2639</v>
      </c>
      <c r="I8" s="136">
        <f>+H8/D8</f>
        <v>527.79999999999995</v>
      </c>
      <c r="J8" s="64" t="s">
        <v>85</v>
      </c>
    </row>
    <row r="9" spans="1:10" ht="27" customHeight="1" x14ac:dyDescent="0.25">
      <c r="A9" s="64" t="s">
        <v>81</v>
      </c>
      <c r="B9" s="4">
        <f>+Panisello!$A$2</f>
        <v>7296</v>
      </c>
      <c r="C9" s="6" t="str">
        <f>+Panisello!$B$2</f>
        <v>Eduardo Panisello</v>
      </c>
      <c r="D9" s="127">
        <f>+Panisello!$L$16</f>
        <v>3</v>
      </c>
      <c r="E9" s="127">
        <f>+Panisello!$S$16</f>
        <v>95</v>
      </c>
      <c r="F9" s="128">
        <f>+Panisello!$H$20</f>
        <v>538</v>
      </c>
      <c r="G9" s="146">
        <f>+Panisello!$H$22</f>
        <v>4.3781725888324872E-2</v>
      </c>
      <c r="H9" s="128">
        <f>+Panisello!$H$16</f>
        <v>1576</v>
      </c>
      <c r="I9" s="136">
        <f>+H9/D9</f>
        <v>525.33333333333337</v>
      </c>
      <c r="J9" s="64" t="s">
        <v>81</v>
      </c>
    </row>
    <row r="10" spans="1:10" ht="27" customHeight="1" x14ac:dyDescent="0.25">
      <c r="A10" s="64" t="s">
        <v>84</v>
      </c>
      <c r="B10" s="4">
        <f>+Diez!$A$2</f>
        <v>18139</v>
      </c>
      <c r="C10" s="6" t="str">
        <f>+Diez!$B$2</f>
        <v>Fernando Diez</v>
      </c>
      <c r="D10" s="127">
        <f>+Diez!$L$16</f>
        <v>4</v>
      </c>
      <c r="E10" s="127">
        <f>+Diez!$S$16</f>
        <v>92</v>
      </c>
      <c r="F10" s="128">
        <f>+Diez!$H$20</f>
        <v>536</v>
      </c>
      <c r="G10" s="146">
        <f>+Diez!$H$22</f>
        <v>7.2831816003833247E-2</v>
      </c>
      <c r="H10" s="128">
        <f>+Diez!$H$16</f>
        <v>2087</v>
      </c>
      <c r="I10" s="136">
        <f>+H10/D10</f>
        <v>521.75</v>
      </c>
      <c r="J10" s="64" t="s">
        <v>84</v>
      </c>
    </row>
    <row r="11" spans="1:10" ht="27" customHeight="1" x14ac:dyDescent="0.25">
      <c r="A11" s="64" t="s">
        <v>79</v>
      </c>
      <c r="B11" s="4">
        <f>+Pablo!$A$2</f>
        <v>25762</v>
      </c>
      <c r="C11" s="6" t="str">
        <f>+Pablo!$B$2</f>
        <v>Pablo Muñoz</v>
      </c>
      <c r="D11" s="127">
        <f>+Pablo!$L$16</f>
        <v>3</v>
      </c>
      <c r="E11" s="127">
        <f>+Pablo!$S$16</f>
        <v>92</v>
      </c>
      <c r="F11" s="128">
        <f>+Pablo!$H$20</f>
        <v>530</v>
      </c>
      <c r="G11" s="146">
        <f>+Pablo!$H$22</f>
        <v>5.6566970091027312E-2</v>
      </c>
      <c r="H11" s="128">
        <f>+Pablo!$H$16</f>
        <v>1538</v>
      </c>
      <c r="I11" s="136">
        <f>+H11/D11</f>
        <v>512.66666666666663</v>
      </c>
      <c r="J11" s="64" t="s">
        <v>79</v>
      </c>
    </row>
    <row r="12" spans="1:10" ht="27" customHeight="1" x14ac:dyDescent="0.25">
      <c r="A12" s="64" t="s">
        <v>78</v>
      </c>
      <c r="B12" s="4">
        <f>+López!$A$2</f>
        <v>16836</v>
      </c>
      <c r="C12" s="6" t="str">
        <f>+López!$B$2</f>
        <v>Javier López</v>
      </c>
      <c r="D12" s="127">
        <f>+López!$L$16</f>
        <v>5</v>
      </c>
      <c r="E12" s="127">
        <f>+López!$S$16</f>
        <v>94</v>
      </c>
      <c r="F12" s="128">
        <f>+López!$H$20</f>
        <v>529</v>
      </c>
      <c r="G12" s="146">
        <f>+López!$H$22</f>
        <v>6.2087698874660459E-2</v>
      </c>
      <c r="H12" s="128">
        <f>+López!$H$16</f>
        <v>2577</v>
      </c>
      <c r="I12" s="136">
        <f>+H12/D12</f>
        <v>515.4</v>
      </c>
      <c r="J12" s="64" t="s">
        <v>78</v>
      </c>
    </row>
    <row r="13" spans="1:10" ht="27" customHeight="1" x14ac:dyDescent="0.25">
      <c r="A13" s="64" t="s">
        <v>87</v>
      </c>
      <c r="B13" s="4">
        <f>+Arguedas!$A$2</f>
        <v>21737</v>
      </c>
      <c r="C13" s="6" t="str">
        <f>+Arguedas!$B$2</f>
        <v>Javier Arguedas</v>
      </c>
      <c r="D13" s="127">
        <f>+Arguedas!$L$16</f>
        <v>2</v>
      </c>
      <c r="E13" s="127">
        <f>+Arguedas!$S$16</f>
        <v>93</v>
      </c>
      <c r="F13" s="128">
        <f>+Arguedas!$H$20</f>
        <v>526</v>
      </c>
      <c r="G13" s="146">
        <f>+Arguedas!$H$22</f>
        <v>2.1133525456292025E-2</v>
      </c>
      <c r="H13" s="128">
        <f>+Arguedas!$H$16</f>
        <v>1041</v>
      </c>
      <c r="I13" s="136">
        <f>+H13/D13</f>
        <v>520.5</v>
      </c>
      <c r="J13" s="64" t="s">
        <v>87</v>
      </c>
    </row>
    <row r="14" spans="1:10" ht="27" customHeight="1" x14ac:dyDescent="0.25">
      <c r="A14" s="64" t="s">
        <v>80</v>
      </c>
      <c r="B14" s="4">
        <f>+Flores!$A$2</f>
        <v>21927</v>
      </c>
      <c r="C14" s="6" t="str">
        <f>+Flores!$B$2</f>
        <v>Carlos Flores</v>
      </c>
      <c r="D14" s="127">
        <f>+Flores!$L$16</f>
        <v>5</v>
      </c>
      <c r="E14" s="127">
        <f>+Flores!$S$16</f>
        <v>92</v>
      </c>
      <c r="F14" s="128">
        <f>+Flores!$H$20</f>
        <v>524</v>
      </c>
      <c r="G14" s="146">
        <f>+Flores!$H$22</f>
        <v>3.697936940443753E-2</v>
      </c>
      <c r="H14" s="128">
        <f>+Flores!$H$16</f>
        <v>2569</v>
      </c>
      <c r="I14" s="136">
        <f>+H14/D14</f>
        <v>513.79999999999995</v>
      </c>
      <c r="J14" s="64" t="s">
        <v>80</v>
      </c>
    </row>
    <row r="15" spans="1:10" ht="27" customHeight="1" x14ac:dyDescent="0.25">
      <c r="A15" s="64" t="s">
        <v>82</v>
      </c>
      <c r="B15" s="4">
        <f>+Grzegorz!$A$2</f>
        <v>20850</v>
      </c>
      <c r="C15" s="6" t="str">
        <f>+Grzegorz!$B$2</f>
        <v>Grzegorz Adam</v>
      </c>
      <c r="D15" s="127">
        <f>+Grzegorz!$L$16</f>
        <v>5</v>
      </c>
      <c r="E15" s="127">
        <f>+Grzegorz!$S$16</f>
        <v>93</v>
      </c>
      <c r="F15" s="128">
        <f>+Grzegorz!$H$20</f>
        <v>521</v>
      </c>
      <c r="G15" s="146">
        <f>+Grzegorz!$H$22</f>
        <v>3.9077764751856196E-2</v>
      </c>
      <c r="H15" s="128">
        <f>+Grzegorz!$H$16</f>
        <v>2559</v>
      </c>
      <c r="I15" s="136">
        <f>+H15/D15</f>
        <v>511.8</v>
      </c>
      <c r="J15" s="64" t="s">
        <v>82</v>
      </c>
    </row>
    <row r="16" spans="1:10" ht="27" customHeight="1" x14ac:dyDescent="0.25">
      <c r="A16" s="64" t="s">
        <v>83</v>
      </c>
      <c r="B16" s="4">
        <f>+Arjona!$A$2</f>
        <v>22811</v>
      </c>
      <c r="C16" s="6" t="str">
        <f>+Arjona!$B$2</f>
        <v>Ramón Arjona</v>
      </c>
      <c r="D16" s="127">
        <f>+Arjona!$L$16</f>
        <v>4</v>
      </c>
      <c r="E16" s="127">
        <f>+Arjona!$S$16</f>
        <v>91</v>
      </c>
      <c r="F16" s="128">
        <f>+Arjona!$H$20</f>
        <v>519</v>
      </c>
      <c r="G16" s="146">
        <f>+Arjona!$H$22</f>
        <v>9.6579476861166996E-2</v>
      </c>
      <c r="H16" s="128">
        <f>+Arjona!$H$16</f>
        <v>1988</v>
      </c>
      <c r="I16" s="136">
        <f>+H16/D16</f>
        <v>497</v>
      </c>
      <c r="J16" s="64" t="s">
        <v>83</v>
      </c>
    </row>
    <row r="17" spans="1:10" ht="27" customHeight="1" x14ac:dyDescent="0.25">
      <c r="A17" s="64" t="s">
        <v>88</v>
      </c>
      <c r="B17" s="4">
        <f>+Bañeza!$A$2</f>
        <v>23833</v>
      </c>
      <c r="C17" s="6" t="str">
        <f>+Bañeza!$B$2</f>
        <v>Jose Manuel Bañeza Paniagua</v>
      </c>
      <c r="D17" s="127">
        <f>+Bañeza!$L$16</f>
        <v>3</v>
      </c>
      <c r="E17" s="127">
        <f>+Bañeza!$S$16</f>
        <v>90</v>
      </c>
      <c r="F17" s="128">
        <f>+Bañeza!$H$20</f>
        <v>516</v>
      </c>
      <c r="G17" s="146">
        <f>+Bañeza!$H$22</f>
        <v>3.9551746868820035E-2</v>
      </c>
      <c r="H17" s="128">
        <f>+Bañeza!$H$16</f>
        <v>1517</v>
      </c>
      <c r="I17" s="136">
        <f>+H17/D17</f>
        <v>505.66666666666669</v>
      </c>
      <c r="J17" s="64" t="s">
        <v>88</v>
      </c>
    </row>
    <row r="18" spans="1:10" ht="27" customHeight="1" x14ac:dyDescent="0.25">
      <c r="A18" s="64" t="s">
        <v>86</v>
      </c>
      <c r="B18" s="4">
        <f>+Bellmont!$A$2</f>
        <v>23944</v>
      </c>
      <c r="C18" s="6" t="str">
        <f>+Bellmont!$B$2</f>
        <v>Antonio Bellmont Corrochano</v>
      </c>
      <c r="D18" s="127">
        <f>+Bellmont!$L$16</f>
        <v>2</v>
      </c>
      <c r="E18" s="127">
        <f>+Bellmont!$S$16</f>
        <v>87</v>
      </c>
      <c r="F18" s="128">
        <f>+Bellmont!$H$20</f>
        <v>480</v>
      </c>
      <c r="G18" s="146">
        <f>+Bellmont!$H$22</f>
        <v>2.0855057351407717E-3</v>
      </c>
      <c r="H18" s="128">
        <f>+Bellmont!$H$16</f>
        <v>959</v>
      </c>
      <c r="I18" s="136">
        <f>+H18/D18</f>
        <v>479.5</v>
      </c>
      <c r="J18" s="64" t="s">
        <v>102</v>
      </c>
    </row>
    <row r="19" spans="1:10" ht="27" customHeight="1" x14ac:dyDescent="0.25">
      <c r="A19" s="64" t="s">
        <v>77</v>
      </c>
      <c r="B19" s="4">
        <f>+Montse!$A$2</f>
        <v>20690</v>
      </c>
      <c r="C19" s="6" t="str">
        <f>+Montse!$B$2</f>
        <v>Montserrat Fuente</v>
      </c>
      <c r="D19" s="127">
        <f>+Montse!$L$16</f>
        <v>3</v>
      </c>
      <c r="E19" s="127">
        <f>+Montse!$S$16</f>
        <v>80</v>
      </c>
      <c r="F19" s="128">
        <f>+Montse!$H$20</f>
        <v>408</v>
      </c>
      <c r="G19" s="146">
        <f>+Montse!$H$22</f>
        <v>8.6587436332767401E-2</v>
      </c>
      <c r="H19" s="128">
        <f>+Montse!$H$16</f>
        <v>1178</v>
      </c>
      <c r="I19" s="136">
        <f>+H19/D19</f>
        <v>392.66666666666669</v>
      </c>
      <c r="J19" s="64" t="s">
        <v>77</v>
      </c>
    </row>
    <row r="20" spans="1:10" ht="27" customHeight="1" x14ac:dyDescent="0.25">
      <c r="A20" s="64" t="s">
        <v>2</v>
      </c>
      <c r="B20" s="4" t="str">
        <f>+N!$A$2</f>
        <v>NºFeder</v>
      </c>
      <c r="C20" s="6" t="str">
        <f>+N!$B$2</f>
        <v>Nombre</v>
      </c>
      <c r="D20" s="127">
        <f>+N!$L$16</f>
        <v>0</v>
      </c>
      <c r="E20" s="127">
        <f>+N!$S$16</f>
        <v>0</v>
      </c>
      <c r="F20" s="128">
        <f>+N!$H$20</f>
        <v>0</v>
      </c>
      <c r="G20" s="146" t="e">
        <f>+N!$H$22</f>
        <v>#NUM!</v>
      </c>
      <c r="H20" s="128">
        <f>+N!$H$16</f>
        <v>0</v>
      </c>
      <c r="I20" s="136" t="e">
        <f t="shared" ref="I20:I26" si="0">+H20/D20</f>
        <v>#DIV/0!</v>
      </c>
      <c r="J20" s="64" t="s">
        <v>2</v>
      </c>
    </row>
    <row r="21" spans="1:10" ht="27" customHeight="1" x14ac:dyDescent="0.25">
      <c r="A21" s="64" t="s">
        <v>3</v>
      </c>
      <c r="B21" s="4" t="str">
        <f>+Ñ!$A$2</f>
        <v>NºFeder</v>
      </c>
      <c r="C21" s="6" t="str">
        <f>+Ñ!$B$2</f>
        <v>Nombre</v>
      </c>
      <c r="D21" s="127">
        <f>+Ñ!$L$16</f>
        <v>0</v>
      </c>
      <c r="E21" s="127">
        <f>+Ñ!$S$16</f>
        <v>0</v>
      </c>
      <c r="F21" s="128">
        <f>+Ñ!$H$20</f>
        <v>0</v>
      </c>
      <c r="G21" s="146" t="e">
        <f>+Ñ!$H$22</f>
        <v>#NUM!</v>
      </c>
      <c r="H21" s="128">
        <f>+Ñ!$H$16</f>
        <v>0</v>
      </c>
      <c r="I21" s="136" t="e">
        <f t="shared" si="0"/>
        <v>#DIV/0!</v>
      </c>
      <c r="J21" s="64" t="s">
        <v>3</v>
      </c>
    </row>
    <row r="22" spans="1:10" ht="27" customHeight="1" x14ac:dyDescent="0.25">
      <c r="A22" s="64" t="s">
        <v>4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si="0"/>
        <v>#DIV/0!</v>
      </c>
      <c r="J22" s="64" t="s">
        <v>4</v>
      </c>
    </row>
    <row r="23" spans="1:10" ht="27" customHeight="1" x14ac:dyDescent="0.25">
      <c r="A23" s="64" t="s">
        <v>5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5</v>
      </c>
    </row>
    <row r="24" spans="1:10" ht="27" customHeight="1" x14ac:dyDescent="0.25">
      <c r="A24" s="64" t="s">
        <v>6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6</v>
      </c>
    </row>
    <row r="25" spans="1:10" ht="27" customHeight="1" x14ac:dyDescent="0.25">
      <c r="A25" s="64" t="s">
        <v>7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7</v>
      </c>
    </row>
    <row r="26" spans="1:10" ht="27" customHeight="1" x14ac:dyDescent="0.25">
      <c r="A26" s="64" t="s">
        <v>8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8</v>
      </c>
    </row>
    <row r="27" spans="1:10" ht="12" customHeight="1" x14ac:dyDescent="0.2"/>
    <row r="28" spans="1:10" ht="15.75" x14ac:dyDescent="0.25">
      <c r="B28" s="159" t="s">
        <v>58</v>
      </c>
      <c r="C28" s="160"/>
      <c r="D28" s="161">
        <f>+MAX(D7:D26)</f>
        <v>5</v>
      </c>
      <c r="E28" s="161">
        <f>+MAX(E7:E26)</f>
        <v>96</v>
      </c>
      <c r="F28" s="161">
        <f>+MAX(F7:F26)</f>
        <v>566</v>
      </c>
      <c r="G28" s="160"/>
      <c r="H28" s="113">
        <f>+MAX(H7:H26)</f>
        <v>2639</v>
      </c>
      <c r="I28" s="113" t="e">
        <f>+MAX(I7:I26)</f>
        <v>#DIV/0!</v>
      </c>
    </row>
    <row r="29" spans="1:10" ht="16.5" thickBot="1" x14ac:dyDescent="0.3">
      <c r="B29" s="163" t="s">
        <v>59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60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62</v>
      </c>
    </row>
    <row r="33" spans="1:12" x14ac:dyDescent="0.2">
      <c r="C33" s="160"/>
      <c r="D33" s="160" t="str">
        <f>+VLOOKUP(D31,A7:C26,3)</f>
        <v>Ramón Arjona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63</v>
      </c>
      <c r="E41" s="29" t="str">
        <f>+VLOOKUP(E31,A7:C26,3)</f>
        <v>Antonio Bellmont Corrochano</v>
      </c>
    </row>
    <row r="42" spans="1:12" x14ac:dyDescent="0.2">
      <c r="A42" s="64" t="s">
        <v>64</v>
      </c>
    </row>
    <row r="43" spans="1:12" x14ac:dyDescent="0.2">
      <c r="A43" s="64" t="s">
        <v>65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63</v>
      </c>
      <c r="F45" s="29" t="str">
        <f>+VLOOKUP(F31,A7:C26,3)</f>
        <v>Antonio Bellmont Corrochano</v>
      </c>
    </row>
    <row r="46" spans="1:12" x14ac:dyDescent="0.2">
      <c r="A46" s="64" t="s">
        <v>64</v>
      </c>
    </row>
    <row r="47" spans="1:12" x14ac:dyDescent="0.2">
      <c r="A47" s="64" t="s">
        <v>65</v>
      </c>
    </row>
    <row r="48" spans="1:12" ht="15.75" x14ac:dyDescent="0.25">
      <c r="B48" s="68" t="s">
        <v>61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63</v>
      </c>
      <c r="G49" s="29" t="e">
        <f>+VLOOKUP(G31,A7:C26,3)</f>
        <v>#NUM!</v>
      </c>
    </row>
    <row r="50" spans="1:12" x14ac:dyDescent="0.2">
      <c r="A50" s="64" t="s">
        <v>64</v>
      </c>
    </row>
    <row r="51" spans="1:12" x14ac:dyDescent="0.2">
      <c r="A51" s="64" t="s">
        <v>65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63</v>
      </c>
      <c r="H53" s="29" t="str">
        <f>+VLOOKUP(H31,A7:C26,3)</f>
        <v>Ramón Arjona</v>
      </c>
    </row>
    <row r="54" spans="1:12" x14ac:dyDescent="0.2">
      <c r="A54" s="64" t="s">
        <v>64</v>
      </c>
    </row>
    <row r="55" spans="1:12" x14ac:dyDescent="0.2">
      <c r="A55" s="64" t="s">
        <v>65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63</v>
      </c>
      <c r="I57" s="29" t="e">
        <f>+VLOOKUP(I31,A7:C26,3)</f>
        <v>#DIV/0!</v>
      </c>
    </row>
    <row r="58" spans="1:12" x14ac:dyDescent="0.2">
      <c r="A58" s="64" t="s">
        <v>64</v>
      </c>
    </row>
    <row r="59" spans="1:12" ht="15.75" thickBot="1" x14ac:dyDescent="0.25">
      <c r="A59" s="64" t="s">
        <v>65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19">
    <sortCondition descending="1" ref="F7:F19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9" sqref="B9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13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14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15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16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11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471</v>
      </c>
      <c r="R12" s="73">
        <f>+IF(K11=0,+R11,+LOOKUP(2,1/($K$4:K10&gt;0),$K$4:K10))</f>
        <v>519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471</v>
      </c>
      <c r="R13" s="73">
        <f>+IF(K12=0,+R12,+LOOKUP(2,1/($K$4:K11&gt;0),$K$4:K11))</f>
        <v>519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471</v>
      </c>
      <c r="R14" s="73">
        <f>+IF(K13=0,+R13,+LOOKUP(2,1/($K$4:K12&gt;0),$K$4:K12))</f>
        <v>519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471</v>
      </c>
      <c r="R15" s="83">
        <f>+IF(K14=0,+R14,+LOOKUP(2,1/($K$4:K13&gt;0),$K$4:K13))</f>
        <v>519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1988</v>
      </c>
      <c r="I16" s="7"/>
      <c r="J16" s="39" t="s">
        <v>0</v>
      </c>
      <c r="K16" s="50">
        <f>SUM(K4:K15)</f>
        <v>1988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83</v>
      </c>
      <c r="H17" s="113">
        <f>SMALL(H4:H15,COUNTIF(H4:H15,"&lt;=0")+1)</f>
        <v>471</v>
      </c>
      <c r="I17" s="7"/>
      <c r="J17" s="32" t="s">
        <v>12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81.25</v>
      </c>
      <c r="C18" s="73">
        <f t="shared" si="8"/>
        <v>85</v>
      </c>
      <c r="D18" s="73">
        <f t="shared" si="8"/>
        <v>81.75</v>
      </c>
      <c r="E18" s="73">
        <f t="shared" si="8"/>
        <v>82</v>
      </c>
      <c r="F18" s="73">
        <f t="shared" si="8"/>
        <v>81.75</v>
      </c>
      <c r="G18" s="73">
        <f t="shared" si="8"/>
        <v>85.25</v>
      </c>
      <c r="H18" s="73">
        <f t="shared" si="8"/>
        <v>497</v>
      </c>
      <c r="I18" s="7"/>
      <c r="J18" s="34" t="s">
        <v>13</v>
      </c>
      <c r="K18" s="35">
        <f>AVERAGEIF(K4:K15,"&gt;0")</f>
        <v>497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80</v>
      </c>
      <c r="C19" s="73">
        <f t="array" ref="C19">+MEDIAN(IF(C4:C15&lt;&gt;0,C4:C15))</f>
        <v>85</v>
      </c>
      <c r="D19" s="73">
        <f t="array" ref="D19">+MEDIAN(IF(D4:D15&lt;&gt;0,D4:D15))</f>
        <v>80.5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84.5</v>
      </c>
      <c r="H19" s="73">
        <f t="array" ref="H19">+MEDIAN(IF(H4:H15&lt;&gt;0,H4:H15))</f>
        <v>499</v>
      </c>
      <c r="I19" s="7"/>
      <c r="J19" s="34" t="s">
        <v>14</v>
      </c>
      <c r="K19" s="35">
        <f t="array" ref="K19">+MEDIAN(IF(K4:K15&lt;&gt;0,K4:K15))</f>
        <v>499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15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5.7373048260195016</v>
      </c>
      <c r="C21" s="122">
        <f t="array" ref="C21">+STDEV(IF(C4:C15&gt;0,C4:C15))</f>
        <v>4.8989794855663558</v>
      </c>
      <c r="D21" s="122">
        <f t="array" ref="D21">+STDEV(IF(D4:D15&gt;0,D4:D15))</f>
        <v>4.5</v>
      </c>
      <c r="E21" s="122">
        <f t="array" ref="E21">+STDEV(IF(E4:E15&gt;0,E4:E15))</f>
        <v>4.5460605656619517</v>
      </c>
      <c r="F21" s="122">
        <f t="array" ref="F21">+STDEV(IF(F4:F15&gt;0,F4:F15))</f>
        <v>5.9090326337452783</v>
      </c>
      <c r="G21" s="122">
        <f t="array" ref="G21">+STDEV(IF(G4:G15&gt;0,G4:G15))</f>
        <v>2.6299556396765835</v>
      </c>
      <c r="H21" s="122">
        <f t="array" ref="H21">+STDEV(IF(H4:H15&gt;0,H4:H15))</f>
        <v>20.542638584174139</v>
      </c>
      <c r="I21" s="7"/>
      <c r="J21" s="34" t="s">
        <v>16</v>
      </c>
      <c r="K21" s="121">
        <f t="array" ref="K21">+STDEV(IF(K4:K15&gt;0,K4:K15))</f>
        <v>20.542638584174139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0.16</v>
      </c>
      <c r="C22" s="116">
        <f t="shared" ref="C22:H22" si="10">+(C20-C17)/C18</f>
        <v>0.14117647058823529</v>
      </c>
      <c r="D22" s="116">
        <f t="shared" si="10"/>
        <v>0.12232415902140673</v>
      </c>
      <c r="E22" s="116">
        <f t="shared" si="10"/>
        <v>0.12195121951219512</v>
      </c>
      <c r="F22" s="116">
        <f t="shared" si="10"/>
        <v>0.15902140672782875</v>
      </c>
      <c r="G22" s="116">
        <f t="shared" si="10"/>
        <v>7.0381231671554259E-2</v>
      </c>
      <c r="H22" s="116">
        <f t="shared" si="10"/>
        <v>9.6579476861166996E-2</v>
      </c>
      <c r="I22" s="7"/>
      <c r="J22" s="36" t="s">
        <v>11</v>
      </c>
      <c r="K22" s="37">
        <f>+K21/K18</f>
        <v>4.1333276829324223E-2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D9" sqref="D9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v>45403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508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508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508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508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508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508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2639</v>
      </c>
      <c r="I16" s="7"/>
      <c r="J16" s="39" t="s">
        <v>0</v>
      </c>
      <c r="K16" s="50">
        <f>SUM(K4:K15)</f>
        <v>2639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10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83</v>
      </c>
      <c r="D17" s="113">
        <f t="shared" si="7"/>
        <v>85</v>
      </c>
      <c r="E17" s="113">
        <f t="shared" si="7"/>
        <v>80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12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87.2</v>
      </c>
      <c r="C18" s="73">
        <f t="shared" si="8"/>
        <v>87.6</v>
      </c>
      <c r="D18" s="73">
        <f t="shared" si="8"/>
        <v>89</v>
      </c>
      <c r="E18" s="73">
        <f t="shared" si="8"/>
        <v>88</v>
      </c>
      <c r="F18" s="73">
        <f t="shared" si="8"/>
        <v>87.2</v>
      </c>
      <c r="G18" s="73">
        <f t="shared" si="8"/>
        <v>88.8</v>
      </c>
      <c r="H18" s="73">
        <f t="shared" si="8"/>
        <v>527.79999999999995</v>
      </c>
      <c r="I18" s="7"/>
      <c r="J18" s="34" t="s">
        <v>13</v>
      </c>
      <c r="K18" s="35">
        <f>AVERAGEIF(K4:K15,"&gt;0")</f>
        <v>527.79999999999995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88</v>
      </c>
      <c r="C19" s="73">
        <f t="array" ref="C19">+MEDIAN(IF(C4:C15&lt;&gt;0,C4:C15))</f>
        <v>88</v>
      </c>
      <c r="D19" s="73">
        <f t="array" ref="D19">+MEDIAN(IF(D4:D15&lt;&gt;0,D4:D15))</f>
        <v>90</v>
      </c>
      <c r="E19" s="73">
        <f t="array" ref="E19">+MEDIAN(IF(E4:E15&lt;&gt;0,E4:E15))</f>
        <v>89</v>
      </c>
      <c r="F19" s="73">
        <f t="array" ref="F19">+MEDIAN(IF(F4:F15&lt;&gt;0,F4:F15))</f>
        <v>86</v>
      </c>
      <c r="G19" s="73">
        <f t="array" ref="G19">+MEDIAN(IF(G4:G15&lt;&gt;0,G4:G15))</f>
        <v>90</v>
      </c>
      <c r="H19" s="73">
        <f t="array" ref="H19">+MEDIAN(IF(H4:H15&lt;&gt;0,H4:H15))</f>
        <v>528</v>
      </c>
      <c r="I19" s="7"/>
      <c r="J19" s="34" t="s">
        <v>14</v>
      </c>
      <c r="K19" s="35">
        <f t="array" ref="K19">+MEDIAN(IF(K4:K15&lt;&gt;0,K4:K15))</f>
        <v>528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91</v>
      </c>
      <c r="C20" s="106">
        <f t="shared" si="9"/>
        <v>90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15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4.2661458015403086</v>
      </c>
      <c r="C21" s="122">
        <f t="array" ref="C21">+STDEV(IF(C4:C15&gt;0,C4:C15))</f>
        <v>2.8809720581775866</v>
      </c>
      <c r="D21" s="122">
        <f t="array" ref="D21">+STDEV(IF(D4:D15&gt;0,D4:D15))</f>
        <v>3.3911649915626341</v>
      </c>
      <c r="E21" s="122">
        <f t="array" ref="E21">+STDEV(IF(E4:E15&gt;0,E4:E15))</f>
        <v>4.8476798574163293</v>
      </c>
      <c r="F21" s="122">
        <f t="array" ref="F21">+STDEV(IF(F4:F15&gt;0,F4:F15))</f>
        <v>5.4497706373754848</v>
      </c>
      <c r="G21" s="122">
        <f t="array" ref="G21">+STDEV(IF(G4:G15&gt;0,G4:G15))</f>
        <v>2.6832815729997477</v>
      </c>
      <c r="H21" s="122">
        <f t="array" ref="H21">+STDEV(IF(H4:H15&gt;0,H4:H15))</f>
        <v>13.809417076763232</v>
      </c>
      <c r="I21" s="7"/>
      <c r="J21" s="34" t="s">
        <v>16</v>
      </c>
      <c r="K21" s="121">
        <f t="array" ref="K21">+STDEV(IF(K4:K15&gt;0,K4:K15))</f>
        <v>13.809417076763232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0.1146788990825688</v>
      </c>
      <c r="C22" s="116">
        <f t="shared" ref="C22:H22" si="10">+(C20-C17)/C18</f>
        <v>7.9908675799086767E-2</v>
      </c>
      <c r="D22" s="116">
        <f t="shared" si="10"/>
        <v>8.98876404494382E-2</v>
      </c>
      <c r="E22" s="116">
        <f t="shared" si="10"/>
        <v>0.14772727272727273</v>
      </c>
      <c r="F22" s="116">
        <f t="shared" si="10"/>
        <v>0.16055045871559631</v>
      </c>
      <c r="G22" s="116">
        <f t="shared" si="10"/>
        <v>6.7567567567567571E-2</v>
      </c>
      <c r="H22" s="116">
        <f t="shared" si="10"/>
        <v>7.3891625615763554E-2</v>
      </c>
      <c r="I22" s="7"/>
      <c r="J22" s="36" t="s">
        <v>11</v>
      </c>
      <c r="K22" s="37">
        <f>+K21/K18</f>
        <v>2.616410965661848E-2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496</v>
      </c>
      <c r="R10" s="73">
        <f>+IF(K9=0,+R9,+LOOKUP(2,1/($K$4:K8&gt;0),$K$4:K8))</f>
        <v>505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496</v>
      </c>
      <c r="R11" s="73">
        <f>+IF(K10=0,+R10,+LOOKUP(2,1/($K$4:K9&gt;0),$K$4:K9))</f>
        <v>505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496</v>
      </c>
      <c r="R12" s="73">
        <f>+IF(K11=0,+R11,+LOOKUP(2,1/($K$4:K10&gt;0),$K$4:K10))</f>
        <v>505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496</v>
      </c>
      <c r="R13" s="73">
        <f>+IF(K12=0,+R12,+LOOKUP(2,1/($K$4:K11&gt;0),$K$4:K11))</f>
        <v>505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496</v>
      </c>
      <c r="R14" s="73">
        <f>+IF(K13=0,+R13,+LOOKUP(2,1/($K$4:K12&gt;0),$K$4:K12))</f>
        <v>505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496</v>
      </c>
      <c r="R15" s="83">
        <f>+IF(K14=0,+R14,+LOOKUP(2,1/($K$4:K13&gt;0),$K$4:K13))</f>
        <v>505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1517</v>
      </c>
      <c r="I16" s="7"/>
      <c r="J16" s="39" t="s">
        <v>0</v>
      </c>
      <c r="K16" s="50">
        <f>SUM(K4:K15)</f>
        <v>1517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77</v>
      </c>
      <c r="D17" s="113">
        <f t="shared" si="7"/>
        <v>78</v>
      </c>
      <c r="E17" s="113">
        <f t="shared" si="7"/>
        <v>86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496</v>
      </c>
      <c r="I17" s="7"/>
      <c r="J17" s="32" t="s">
        <v>12</v>
      </c>
      <c r="K17" s="33">
        <f>SMALL(K4:K15,COUNTIF(K4:K15,"&lt;=0")+1)</f>
        <v>496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82.333333333333329</v>
      </c>
      <c r="C18" s="73">
        <f t="shared" si="8"/>
        <v>84.333333333333329</v>
      </c>
      <c r="D18" s="73">
        <f t="shared" si="8"/>
        <v>81.666666666666671</v>
      </c>
      <c r="E18" s="73">
        <f t="shared" si="8"/>
        <v>87</v>
      </c>
      <c r="F18" s="73">
        <f t="shared" si="8"/>
        <v>83</v>
      </c>
      <c r="G18" s="73">
        <f t="shared" si="8"/>
        <v>87.333333333333329</v>
      </c>
      <c r="H18" s="73">
        <f t="shared" si="8"/>
        <v>505.66666666666669</v>
      </c>
      <c r="I18" s="7"/>
      <c r="J18" s="34" t="s">
        <v>13</v>
      </c>
      <c r="K18" s="35">
        <f>AVERAGEIF(K4:K15,"&gt;0")</f>
        <v>505.66666666666669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</v>
      </c>
      <c r="C19" s="73">
        <f t="array" ref="C19">+MEDIAN(IF(C4:C15&lt;&gt;0,C4:C15))</f>
        <v>88</v>
      </c>
      <c r="D19" s="73">
        <f t="array" ref="D19">+MEDIAN(IF(D4:D15&lt;&gt;0,D4:D15))</f>
        <v>83</v>
      </c>
      <c r="E19" s="73">
        <f t="array" ref="E19">+MEDIAN(IF(E4:E15&lt;&gt;0,E4:E15))</f>
        <v>87</v>
      </c>
      <c r="F19" s="73">
        <f t="array" ref="F19">+MEDIAN(IF(F4:F15&lt;&gt;0,F4:F15))</f>
        <v>84</v>
      </c>
      <c r="G19" s="73">
        <f t="array" ref="G19">+MEDIAN(IF(G4:G15&lt;&gt;0,G4:G15))</f>
        <v>87</v>
      </c>
      <c r="H19" s="73">
        <f t="array" ref="H19">+MEDIAN(IF(H4:H15&lt;&gt;0,H4:H15))</f>
        <v>505</v>
      </c>
      <c r="I19" s="7"/>
      <c r="J19" s="34" t="s">
        <v>14</v>
      </c>
      <c r="K19" s="35">
        <f t="array" ref="K19">+MEDIAN(IF(K4:K15&lt;&gt;0,K4:K15))</f>
        <v>505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84</v>
      </c>
      <c r="E20" s="106">
        <f t="shared" si="9"/>
        <v>88</v>
      </c>
      <c r="F20" s="106">
        <f t="shared" si="9"/>
        <v>84</v>
      </c>
      <c r="G20" s="106">
        <f t="shared" si="9"/>
        <v>90</v>
      </c>
      <c r="H20" s="106">
        <f t="shared" si="9"/>
        <v>516</v>
      </c>
      <c r="I20" s="7"/>
      <c r="J20" s="34" t="s">
        <v>15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1.5275252316519468</v>
      </c>
      <c r="C21" s="122">
        <f t="array" ref="C21">+STDEV(IF(C4:C15&gt;0,C4:C15))</f>
        <v>6.3508529610858826</v>
      </c>
      <c r="D21" s="122">
        <f t="array" ref="D21">+STDEV(IF(D4:D15&gt;0,D4:D15))</f>
        <v>3.214550253664318</v>
      </c>
      <c r="E21" s="122">
        <f t="array" ref="E21">+STDEV(IF(E4:E15&gt;0,E4:E15))</f>
        <v>1</v>
      </c>
      <c r="F21" s="122">
        <f t="array" ref="F21">+STDEV(IF(F4:F15&gt;0,F4:F15))</f>
        <v>1.7320508075688772</v>
      </c>
      <c r="G21" s="122">
        <f t="array" ref="G21">+STDEV(IF(G4:G15&gt;0,G4:G15))</f>
        <v>2.5166114784235836</v>
      </c>
      <c r="H21" s="122">
        <f t="array" ref="H21">+STDEV(IF(H4:H15&gt;0,H4:H15))</f>
        <v>10.016652800877813</v>
      </c>
      <c r="I21" s="7"/>
      <c r="J21" s="34" t="s">
        <v>16</v>
      </c>
      <c r="K21" s="121">
        <f t="array" ref="K21">+STDEV(IF(K4:K15&gt;0,K4:K15))</f>
        <v>10.016652800877813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3.6437246963562757E-2</v>
      </c>
      <c r="C22" s="116">
        <f t="shared" ref="C22:H22" si="10">+(C20-C17)/C18</f>
        <v>0.13043478260869565</v>
      </c>
      <c r="D22" s="116">
        <f t="shared" si="10"/>
        <v>7.3469387755102034E-2</v>
      </c>
      <c r="E22" s="116">
        <f t="shared" si="10"/>
        <v>2.2988505747126436E-2</v>
      </c>
      <c r="F22" s="116">
        <f t="shared" si="10"/>
        <v>3.614457831325301E-2</v>
      </c>
      <c r="G22" s="116">
        <f t="shared" si="10"/>
        <v>5.725190839694657E-2</v>
      </c>
      <c r="H22" s="116">
        <f t="shared" si="10"/>
        <v>3.9551746868820035E-2</v>
      </c>
      <c r="I22" s="7"/>
      <c r="J22" s="36" t="s">
        <v>11</v>
      </c>
      <c r="K22" s="37">
        <f>+K21/K18</f>
        <v>1.9808805802658824E-2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Arguedas</vt:lpstr>
      <vt:lpstr>Arjona</vt:lpstr>
      <vt:lpstr>Arriaga</vt:lpstr>
      <vt:lpstr>Bañeza</vt:lpstr>
      <vt:lpstr>Bellmont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N</vt:lpstr>
      <vt:lpstr>Ñ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2024-05-12T16:47:17Z</dcterms:modified>
</cp:coreProperties>
</file>